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zid\Anak dan Positif Fund\Anak Fund\2024\"/>
    </mc:Choice>
  </mc:AlternateContent>
  <xr:revisionPtr revIDLastSave="0" documentId="13_ncr:1_{8B78064F-E485-4CD5-A531-8092E17E5F58}" xr6:coauthVersionLast="47" xr6:coauthVersionMax="47" xr10:uidLastSave="{00000000-0000-0000-0000-000000000000}"/>
  <bookViews>
    <workbookView xWindow="-98" yWindow="-98" windowWidth="21795" windowHeight="12975" activeTab="6" xr2:uid="{00000000-000D-0000-FFFF-FFFF00000000}"/>
  </bookViews>
  <sheets>
    <sheet name="Jan 2024" sheetId="64" r:id="rId1"/>
    <sheet name="Feb 2024" sheetId="65" r:id="rId2"/>
    <sheet name="Mar 2024" sheetId="67" r:id="rId3"/>
    <sheet name="Apr 2024" sheetId="69" r:id="rId4"/>
    <sheet name="Mei 2024" sheetId="66" r:id="rId5"/>
    <sheet name="Juni 2024" sheetId="70" r:id="rId6"/>
    <sheet name="Juli-Desember 2024" sheetId="71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71" l="1"/>
  <c r="D13" i="71"/>
  <c r="D14" i="71" s="1"/>
  <c r="B16" i="70"/>
  <c r="B33" i="70"/>
  <c r="C5" i="70" l="1"/>
  <c r="C6" i="70" l="1"/>
  <c r="D34" i="70" l="1"/>
  <c r="D17" i="70"/>
  <c r="D18" i="70" s="1"/>
  <c r="D7" i="70"/>
  <c r="C6" i="66"/>
  <c r="B33" i="69"/>
  <c r="D34" i="69" s="1"/>
  <c r="D17" i="69"/>
  <c r="D18" i="69" s="1"/>
  <c r="C6" i="69"/>
  <c r="C5" i="69"/>
  <c r="D7" i="69" s="1"/>
  <c r="D36" i="70" l="1"/>
  <c r="D5" i="71" s="1"/>
  <c r="D32" i="71" s="1"/>
  <c r="D36" i="69"/>
  <c r="C5" i="66"/>
  <c r="B33" i="66"/>
  <c r="B33" i="67"/>
  <c r="D34" i="67" s="1"/>
  <c r="D17" i="67"/>
  <c r="D18" i="67" s="1"/>
  <c r="C6" i="67"/>
  <c r="C5" i="67"/>
  <c r="D7" i="67" s="1"/>
  <c r="D36" i="67" l="1"/>
  <c r="D17" i="66" l="1"/>
  <c r="C5" i="65"/>
  <c r="C6" i="65"/>
  <c r="B30" i="65"/>
  <c r="B13" i="65"/>
  <c r="C5" i="64"/>
  <c r="B32" i="64"/>
  <c r="B15" i="64"/>
  <c r="D7" i="66" l="1"/>
  <c r="D34" i="66"/>
  <c r="D31" i="65"/>
  <c r="D14" i="65"/>
  <c r="D15" i="65" s="1"/>
  <c r="D7" i="65" l="1"/>
  <c r="D33" i="65" s="1"/>
  <c r="D33" i="64" l="1"/>
  <c r="D16" i="64"/>
  <c r="D17" i="64" s="1"/>
  <c r="D18" i="66" l="1"/>
  <c r="C6" i="64" l="1"/>
  <c r="D7" i="64" s="1"/>
  <c r="D35" i="64" s="1"/>
  <c r="D36" i="66" l="1"/>
</calcChain>
</file>

<file path=xl/sharedStrings.xml><?xml version="1.0" encoding="utf-8"?>
<sst xmlns="http://schemas.openxmlformats.org/spreadsheetml/2006/main" count="217" uniqueCount="116">
  <si>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</si>
  <si>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</si>
  <si>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</si>
  <si>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</si>
  <si>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</si>
  <si>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</si>
  <si>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</si>
  <si>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</si>
  <si>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</si>
  <si>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</si>
  <si>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</si>
  <si>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</si>
  <si>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</si>
  <si>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</si>
  <si>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</si>
  <si>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</si>
  <si>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Periode Januari 2024</t>
  </si>
  <si>
    <t>Saldo Bank 1 Januari 2024</t>
  </si>
  <si>
    <t>Saldo Kas 1 Januari 2024</t>
  </si>
  <si>
    <t>Saldo awal 1 Januari 2024</t>
  </si>
  <si>
    <t>Penerimaan di bulan Januari 2024:</t>
  </si>
  <si>
    <t>Total Bulan Januari 2024</t>
  </si>
  <si>
    <t>Anak Fund DIY Januari 2024</t>
  </si>
  <si>
    <t>Anak Fund Medan Januari 2024</t>
  </si>
  <si>
    <t>Anak Fund Mataram Januari 2024</t>
  </si>
  <si>
    <t>Anak Fund Makassar Januari 2024</t>
  </si>
  <si>
    <t>Anak Fund Kupang Januari 2024</t>
  </si>
  <si>
    <t>Anak Fund Palembang Januari 2024</t>
  </si>
  <si>
    <t>Anak Fund Kepualauan Riau Januari 2024</t>
  </si>
  <si>
    <t>Anak Fund Sorong Januari 2024</t>
  </si>
  <si>
    <t>Pengeluaran selama 1 Januari 2024:</t>
  </si>
  <si>
    <t>Periode Februari 2024</t>
  </si>
  <si>
    <t>Saldo Bank 1 Februari 2024</t>
  </si>
  <si>
    <t>Saldo Kas 1 Februari 2024</t>
  </si>
  <si>
    <t>Saldo awal 1 Februari 2024</t>
  </si>
  <si>
    <t>Penerimaan di bulanFebruari 2024:</t>
  </si>
  <si>
    <t>Total Bulan Februari 2024</t>
  </si>
  <si>
    <t>Pengeluaran selama 1 Februari 2024:</t>
  </si>
  <si>
    <t>Anak Fund DIY  Februari 2024</t>
  </si>
  <si>
    <t>Anak Fund Medan Februari 2024</t>
  </si>
  <si>
    <t>Anak Fund Mataram  Februari 2024</t>
  </si>
  <si>
    <t>Anak Fund Sorong  Februari 2024</t>
  </si>
  <si>
    <t>Anak Fund Palembang  Februari 2024</t>
  </si>
  <si>
    <t>Anak Fund Makassar  Februari 2024</t>
  </si>
  <si>
    <t>Anak Fund Kupang  Februari 2024</t>
  </si>
  <si>
    <t>Anak Fund Kepualauan Riau  Februari 2024</t>
  </si>
  <si>
    <t>Periode Maret 2024</t>
  </si>
  <si>
    <t>Saldo Bank 1 Maret  2024</t>
  </si>
  <si>
    <t>Saldo Kas 1 Maret  2024</t>
  </si>
  <si>
    <t>Saldo awal 1 Maret 2024</t>
  </si>
  <si>
    <t>Penerimaan di bulan Maret 2024:</t>
  </si>
  <si>
    <t>Total Bulan Maret 2024</t>
  </si>
  <si>
    <t>Pengeluaran selama 1 Maret  2024:</t>
  </si>
  <si>
    <t>Anak Fund DIY  Maret  2024</t>
  </si>
  <si>
    <t>Anak Fund Medan Maret  2024</t>
  </si>
  <si>
    <t>Anak Fund Mataram  Maret  2024</t>
  </si>
  <si>
    <t>Anak Fund Makassar Maret  2024</t>
  </si>
  <si>
    <t>Anak Fund Kupang Maret  2024</t>
  </si>
  <si>
    <t>Anak Fund Sorong  Maret  2024</t>
  </si>
  <si>
    <t>Anak Fund Palembang  Maret  2024</t>
  </si>
  <si>
    <t>Anak Fund Kepualauan Riau  Maret  2024</t>
  </si>
  <si>
    <t>Periode April 2024</t>
  </si>
  <si>
    <t>Saldo Kas 1 April  2024</t>
  </si>
  <si>
    <t>Saldo Bank 1 April  2024</t>
  </si>
  <si>
    <t>Penerimaan di bulan April 2024:</t>
  </si>
  <si>
    <t>Total Bulan April 2024</t>
  </si>
  <si>
    <t>Anak Fund DIY  April 2024</t>
  </si>
  <si>
    <t>Anak Fund Medan April 2024</t>
  </si>
  <si>
    <t>Anak Fund Mataram  April  2024</t>
  </si>
  <si>
    <t>Anak Fund Makassar April  2024</t>
  </si>
  <si>
    <t>Anak Fund Kupang April 2024</t>
  </si>
  <si>
    <t>Anak Fund Sorong  April  2024</t>
  </si>
  <si>
    <t>Anak Fund Palembang  April 2024</t>
  </si>
  <si>
    <t>Anak Fund Kepualauan Riau April 2024</t>
  </si>
  <si>
    <t>Saldo awal 1 April 2024</t>
  </si>
  <si>
    <t>Periode Mei 2024</t>
  </si>
  <si>
    <t>Saldo Bank 1 Mei 2024</t>
  </si>
  <si>
    <t>Saldo Kas 1 Mei 2024</t>
  </si>
  <si>
    <t>Saldo awal 1 Mei 2024</t>
  </si>
  <si>
    <t>Penerimaan di bulan Mei 2024:</t>
  </si>
  <si>
    <t>Total Bulan Mei 2024</t>
  </si>
  <si>
    <t>Pengeluaran selama 1 Mei 2024:</t>
  </si>
  <si>
    <t>Anak Fund DIY Mei 2024</t>
  </si>
  <si>
    <t>Anak Fund Medan Mei 2024</t>
  </si>
  <si>
    <t>Anak Fund Mataram Mei 2024</t>
  </si>
  <si>
    <t>Anak Fund Makassar Mei 2024</t>
  </si>
  <si>
    <t>Anak Fund Kupang Mei 2024</t>
  </si>
  <si>
    <t>Anak Fund Sorong  Mei 2024</t>
  </si>
  <si>
    <t>Anak Fund Palembang Mei 2024</t>
  </si>
  <si>
    <t>Anak Fund Kepualauan Riau Mei 2024</t>
  </si>
  <si>
    <t>Pengeluaran selama 1 April  2024:</t>
  </si>
  <si>
    <t>Periode Juni 2024</t>
  </si>
  <si>
    <t>Saldo Bank 1 Juni 2024</t>
  </si>
  <si>
    <t>Saldo Kas 1 Juni 2024</t>
  </si>
  <si>
    <t>Saldo awal 1 Juni 2024</t>
  </si>
  <si>
    <t>Penerimaan di bulan Juni 2024:</t>
  </si>
  <si>
    <t>Total Bulan Juni 2024</t>
  </si>
  <si>
    <t>Pengeluaran selama 1 Juni 2024:</t>
  </si>
  <si>
    <t>Anak Fund DIY Juni 2024</t>
  </si>
  <si>
    <t>Anak Fund Medan Juni 2024</t>
  </si>
  <si>
    <t>Anak Fund Mataram Juni 2024</t>
  </si>
  <si>
    <t>Anak Fund Makassar Juni 2024</t>
  </si>
  <si>
    <t>Anak Fund Kupang Juni 2024</t>
  </si>
  <si>
    <t>Anak Fund Sorong  Juni 2024</t>
  </si>
  <si>
    <t>Anak Fund Palembang Juni 2024</t>
  </si>
  <si>
    <t>Anak Fund Kepualauan Riau Juni 2024</t>
  </si>
  <si>
    <t xml:space="preserve">Ajid </t>
  </si>
  <si>
    <t>Ryan Sumadihardja</t>
  </si>
  <si>
    <t>WS_OB: WSOB</t>
  </si>
  <si>
    <t>YUDBIDJI : 0008N</t>
  </si>
  <si>
    <t>Periode Juli-Desember 2024</t>
  </si>
  <si>
    <t>Saldo awal 1 Juli 2024</t>
  </si>
  <si>
    <t>Penerimaan di bulan Juli-Desember 2024:</t>
  </si>
  <si>
    <t>Pengeluaran selama 1 Juli-Desember 2024:</t>
  </si>
  <si>
    <t>A,B,C dan D</t>
  </si>
  <si>
    <t>Total Bulan Juli-Desember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</si>
</sst>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0"/>
      <name val="Arial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37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1" applyNumberFormat="1" applyFont="1" applyFill="1" applyBorder="1"/>
    <xf numFmtId="0" fontId="5" fillId="0" borderId="0" xfId="0" applyFont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/>
    <xf numFmtId="17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165" fontId="5" fillId="0" borderId="0" xfId="0" applyNumberFormat="1" applyFont="1"/>
    <xf numFmtId="0" fontId="4" fillId="0" borderId="0" xfId="0" applyFont="1"/>
    <xf numFmtId="3" fontId="2" fillId="0" borderId="1" xfId="0" applyNumberFormat="1" applyFont="1" applyBorder="1"/>
    <xf numFmtId="3" fontId="5" fillId="0" borderId="0" xfId="0" applyNumberFormat="1" applyFont="1"/>
    <xf numFmtId="0" fontId="3" fillId="0" borderId="0" xfId="0" quotePrefix="1" applyFont="1" applyAlignment="1">
      <alignment horizontal="left"/>
    </xf>
    <xf numFmtId="3" fontId="2" fillId="0" borderId="2" xfId="0" applyNumberFormat="1" applyFont="1" applyBorder="1"/>
    <xf numFmtId="0" fontId="6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3" fillId="0" borderId="0" xfId="0" quotePrefix="1" applyFont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 applyAlignment="1">
      <alignment horizontal="left"/>
    </xf>
    <xf numFmtId="41" fontId="5" fillId="0" borderId="8" xfId="2" applyFont="1" applyFill="1" applyBorder="1"/>
    <xf numFmtId="41" fontId="5" fillId="0" borderId="0" xfId="0" applyNumberFormat="1" applyFont="1"/>
    <xf numFmtId="0" fontId="7" fillId="0" borderId="4" xfId="0" applyFont="1" applyBorder="1"/>
    <xf numFmtId="41" fontId="8" fillId="0" borderId="9" xfId="2" applyFont="1" applyFill="1" applyBorder="1"/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Azid\Anak%20dan%20Positif%20Fund\Anak%20Fund\2024\Laporan%20Anak%20Fund%202024.xlsx" TargetMode="External"/><Relationship Id="rId1" Type="http://schemas.openxmlformats.org/officeDocument/2006/relationships/externalLinkPath" Target="Laporan%20Anak%20Fund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'24"/>
      <sheetName val="Feb'24"/>
      <sheetName val="Mar'24"/>
      <sheetName val="Apr'24"/>
      <sheetName val="Mei'24"/>
      <sheetName val="Jun'24"/>
      <sheetName val="Jul'24"/>
    </sheetNames>
    <sheetDataSet>
      <sheetData sheetId="0">
        <row r="6">
          <cell r="D6">
            <v>4500735</v>
          </cell>
        </row>
        <row r="48">
          <cell r="E48">
            <v>85000</v>
          </cell>
        </row>
      </sheetData>
      <sheetData sheetId="1">
        <row r="6">
          <cell r="D6">
            <v>2430735</v>
          </cell>
        </row>
        <row r="48">
          <cell r="E48">
            <v>68000</v>
          </cell>
        </row>
      </sheetData>
      <sheetData sheetId="2">
        <row r="6">
          <cell r="D6">
            <v>1027735</v>
          </cell>
        </row>
        <row r="35">
          <cell r="I35">
            <v>1608444.92</v>
          </cell>
        </row>
        <row r="36">
          <cell r="I36">
            <v>130873.26</v>
          </cell>
        </row>
        <row r="49">
          <cell r="E49">
            <v>109000</v>
          </cell>
        </row>
      </sheetData>
      <sheetData sheetId="3">
        <row r="6">
          <cell r="D6">
            <v>6400735</v>
          </cell>
        </row>
        <row r="49">
          <cell r="E49">
            <v>84500</v>
          </cell>
        </row>
      </sheetData>
      <sheetData sheetId="4">
        <row r="6">
          <cell r="D6">
            <v>4731235</v>
          </cell>
        </row>
      </sheetData>
      <sheetData sheetId="5">
        <row r="20">
          <cell r="F20">
            <v>292235</v>
          </cell>
        </row>
        <row r="35">
          <cell r="D35">
            <v>4321053</v>
          </cell>
        </row>
        <row r="48">
          <cell r="E48">
            <v>84500</v>
          </cell>
        </row>
        <row r="49">
          <cell r="D49">
            <v>1017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opLeftCell="A31" zoomScaleNormal="100" workbookViewId="0">
      <selection activeCell="C58" sqref="C58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6" width="9.19921875" style="5"/>
    <col min="7" max="7" width="12.73046875" style="5" bestFit="1" customWidth="1"/>
    <col min="8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16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17</v>
      </c>
      <c r="B5" s="3"/>
      <c r="C5" s="10">
        <f>4435873.26+5385444.92</f>
        <v>9821318.1799999997</v>
      </c>
      <c r="G5" s="32"/>
    </row>
    <row r="6" spans="1:7" x14ac:dyDescent="0.45">
      <c r="A6" s="3" t="s">
        <v>18</v>
      </c>
      <c r="B6" s="3"/>
      <c r="C6" s="10">
        <f>'[1]Jan''24'!$D$6</f>
        <v>4500735</v>
      </c>
      <c r="D6" s="10"/>
      <c r="G6" s="32"/>
    </row>
    <row r="7" spans="1:7" x14ac:dyDescent="0.45">
      <c r="A7" s="3" t="s">
        <v>19</v>
      </c>
      <c r="B7" s="3"/>
      <c r="C7" s="3"/>
      <c r="D7" s="14">
        <f>SUM(C5:C6)</f>
        <v>14322053.18</v>
      </c>
      <c r="G7" s="18"/>
    </row>
    <row r="8" spans="1:7" x14ac:dyDescent="0.45">
      <c r="A8" s="3"/>
      <c r="B8" s="3"/>
      <c r="C8" s="3"/>
      <c r="D8" s="3"/>
    </row>
    <row r="9" spans="1:7" x14ac:dyDescent="0.45">
      <c r="A9" s="3" t="s">
        <v>20</v>
      </c>
      <c r="B9" s="3"/>
      <c r="C9" s="3"/>
      <c r="D9" s="13"/>
    </row>
    <row r="10" spans="1:7" x14ac:dyDescent="0.45">
      <c r="A10" s="28" t="s">
        <v>13</v>
      </c>
      <c r="B10" s="25">
        <v>300000</v>
      </c>
      <c r="C10" s="3"/>
      <c r="D10" s="13"/>
      <c r="G10" s="15"/>
    </row>
    <row r="11" spans="1:7" x14ac:dyDescent="0.45">
      <c r="A11" s="23" t="s">
        <v>13</v>
      </c>
      <c r="B11" s="26">
        <v>50000</v>
      </c>
      <c r="D11" s="13"/>
    </row>
    <row r="12" spans="1:7" x14ac:dyDescent="0.45">
      <c r="A12" s="29"/>
      <c r="B12" s="24"/>
      <c r="D12" s="13"/>
    </row>
    <row r="13" spans="1:7" x14ac:dyDescent="0.45">
      <c r="B13" s="4"/>
      <c r="D13" s="13"/>
    </row>
    <row r="14" spans="1:7" x14ac:dyDescent="0.45">
      <c r="B14" s="4"/>
      <c r="D14" s="13"/>
      <c r="E14" s="18"/>
    </row>
    <row r="15" spans="1:7" x14ac:dyDescent="0.45">
      <c r="A15" s="5" t="s">
        <v>2</v>
      </c>
      <c r="B15" s="7">
        <f>'[1]Jan''24'!$D$48</f>
        <v>0</v>
      </c>
      <c r="C15" s="27" t="s">
        <v>3</v>
      </c>
      <c r="D15" s="13"/>
    </row>
    <row r="16" spans="1:7" x14ac:dyDescent="0.45">
      <c r="A16" s="16" t="s">
        <v>4</v>
      </c>
      <c r="B16" s="3"/>
      <c r="C16" s="3"/>
      <c r="D16" s="17">
        <f>SUM(B10:B15)</f>
        <v>350000</v>
      </c>
    </row>
    <row r="17" spans="1:4" x14ac:dyDescent="0.45">
      <c r="A17" s="5" t="s">
        <v>21</v>
      </c>
      <c r="B17" s="3"/>
      <c r="C17" s="3"/>
      <c r="D17" s="18">
        <f>D8+D16</f>
        <v>350000</v>
      </c>
    </row>
    <row r="18" spans="1:4" x14ac:dyDescent="0.45">
      <c r="A18" s="3" t="s">
        <v>30</v>
      </c>
      <c r="B18" s="3"/>
      <c r="C18" s="3"/>
      <c r="D18" s="13"/>
    </row>
    <row r="19" spans="1:4" x14ac:dyDescent="0.45">
      <c r="A19" s="3"/>
      <c r="B19" s="1"/>
      <c r="C19" s="3"/>
      <c r="D19" s="3"/>
    </row>
    <row r="20" spans="1:4" x14ac:dyDescent="0.45">
      <c r="A20" s="30" t="s">
        <v>22</v>
      </c>
      <c r="B20" s="31">
        <v>300000</v>
      </c>
      <c r="D20" s="13"/>
    </row>
    <row r="21" spans="1:4" x14ac:dyDescent="0.45">
      <c r="A21" s="30" t="s">
        <v>23</v>
      </c>
      <c r="B21" s="31">
        <v>300000</v>
      </c>
      <c r="D21" s="13"/>
    </row>
    <row r="22" spans="1:4" x14ac:dyDescent="0.45">
      <c r="A22" s="30" t="s">
        <v>24</v>
      </c>
      <c r="B22" s="31">
        <v>300000</v>
      </c>
      <c r="D22" s="13"/>
    </row>
    <row r="23" spans="1:4" x14ac:dyDescent="0.45">
      <c r="A23" s="30" t="s">
        <v>25</v>
      </c>
      <c r="B23" s="31">
        <v>300000</v>
      </c>
      <c r="D23" s="13"/>
    </row>
    <row r="24" spans="1:4" x14ac:dyDescent="0.45">
      <c r="A24" s="30" t="s">
        <v>26</v>
      </c>
      <c r="B24" s="31">
        <v>300000</v>
      </c>
      <c r="D24" s="13"/>
    </row>
    <row r="25" spans="1:4" x14ac:dyDescent="0.45">
      <c r="A25" s="30" t="s">
        <v>29</v>
      </c>
      <c r="B25" s="31">
        <v>300000</v>
      </c>
      <c r="D25" s="13"/>
    </row>
    <row r="26" spans="1:4" x14ac:dyDescent="0.45">
      <c r="A26" s="30" t="s">
        <v>27</v>
      </c>
      <c r="B26" s="31">
        <v>300000</v>
      </c>
      <c r="D26" s="13"/>
    </row>
    <row r="27" spans="1:4" x14ac:dyDescent="0.45">
      <c r="A27" s="30" t="s">
        <v>28</v>
      </c>
      <c r="B27" s="31">
        <v>300000</v>
      </c>
      <c r="D27" s="13"/>
    </row>
    <row r="28" spans="1:4" x14ac:dyDescent="0.45">
      <c r="A28" s="3"/>
      <c r="B28" s="1"/>
      <c r="D28" s="13"/>
    </row>
    <row r="29" spans="1:4" x14ac:dyDescent="0.45">
      <c r="A29" s="3"/>
      <c r="B29" s="1"/>
      <c r="D29" s="13"/>
    </row>
    <row r="30" spans="1:4" x14ac:dyDescent="0.45">
      <c r="A30" s="3"/>
      <c r="B30" s="1"/>
      <c r="D30" s="13"/>
    </row>
    <row r="31" spans="1:4" x14ac:dyDescent="0.45">
      <c r="A31" s="3"/>
      <c r="B31" s="1"/>
      <c r="D31" s="13"/>
    </row>
    <row r="32" spans="1:4" x14ac:dyDescent="0.45">
      <c r="A32" s="3" t="s">
        <v>5</v>
      </c>
      <c r="B32" s="8">
        <f>'[1]Jan''24'!$E$48</f>
        <v>85000</v>
      </c>
      <c r="C32" s="19" t="s">
        <v>3</v>
      </c>
      <c r="D32" s="13"/>
    </row>
    <row r="33" spans="1:7" x14ac:dyDescent="0.45">
      <c r="A33" s="16" t="s">
        <v>6</v>
      </c>
      <c r="B33" s="2"/>
      <c r="C33" s="3"/>
      <c r="D33" s="17">
        <f>SUM(B19:B32)</f>
        <v>2485000</v>
      </c>
    </row>
    <row r="34" spans="1:7" x14ac:dyDescent="0.45">
      <c r="A34" s="3"/>
      <c r="B34" s="1"/>
      <c r="C34" s="13"/>
      <c r="D34" s="13"/>
    </row>
    <row r="35" spans="1:7" ht="14.65" thickBot="1" x14ac:dyDescent="0.5">
      <c r="A35" s="11" t="s">
        <v>7</v>
      </c>
      <c r="B35" s="3"/>
      <c r="C35" s="3"/>
      <c r="D35" s="20">
        <f>D7+D17-D33</f>
        <v>12187053.18</v>
      </c>
      <c r="G35" s="18"/>
    </row>
    <row r="36" spans="1:7" ht="14.65" thickTop="1" x14ac:dyDescent="0.45">
      <c r="A36" s="11"/>
      <c r="D36" s="9"/>
    </row>
    <row r="37" spans="1:7" x14ac:dyDescent="0.45">
      <c r="A37" s="3"/>
      <c r="B37" s="6"/>
      <c r="D37" s="18"/>
    </row>
    <row r="38" spans="1:7" x14ac:dyDescent="0.45">
      <c r="A38" s="3" t="s">
        <v>8</v>
      </c>
      <c r="C38" s="3"/>
    </row>
    <row r="39" spans="1:7" x14ac:dyDescent="0.45">
      <c r="A39" s="3"/>
      <c r="C39" s="3"/>
    </row>
    <row r="40" spans="1:7" x14ac:dyDescent="0.45">
      <c r="A40" s="3"/>
      <c r="C40" s="3"/>
    </row>
    <row r="41" spans="1:7" x14ac:dyDescent="0.45">
      <c r="A41" s="3"/>
      <c r="C41" s="3"/>
    </row>
    <row r="42" spans="1:7" x14ac:dyDescent="0.45">
      <c r="A42" s="3" t="s">
        <v>9</v>
      </c>
      <c r="C42" s="3"/>
    </row>
    <row r="45" spans="1:7" x14ac:dyDescent="0.45">
      <c r="A45" s="5" t="s">
        <v>10</v>
      </c>
    </row>
    <row r="46" spans="1:7" x14ac:dyDescent="0.45">
      <c r="A46" s="21" t="s">
        <v>11</v>
      </c>
    </row>
    <row r="47" spans="1:7" x14ac:dyDescent="0.45">
      <c r="A47" s="21" t="s">
        <v>12</v>
      </c>
    </row>
    <row r="49" spans="1:1" hidden="1" x14ac:dyDescent="0.45">
      <c r="A49" s="5" t="s">
        <v>10</v>
      </c>
    </row>
    <row r="50" spans="1:1" hidden="1" x14ac:dyDescent="0.45">
      <c r="A50" s="21" t="s">
        <v>14</v>
      </c>
    </row>
    <row r="51" spans="1:1" hidden="1" x14ac:dyDescent="0.45">
      <c r="A51" s="5" t="s">
        <v>15</v>
      </c>
    </row>
    <row r="52" spans="1:1" hidden="1" x14ac:dyDescent="0.45"/>
    <row r="53" spans="1:1" hidden="1" x14ac:dyDescent="0.4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25" zoomScaleNormal="100" workbookViewId="0">
      <selection activeCell="A47" sqref="A47:XFD51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6" width="9.19921875" style="5"/>
    <col min="7" max="7" width="10.19921875" style="5" bestFit="1" customWidth="1"/>
    <col min="8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31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32</v>
      </c>
      <c r="B5" s="3"/>
      <c r="C5" s="10">
        <f>4400873.26+4675444.92+680000</f>
        <v>9756318.1799999997</v>
      </c>
    </row>
    <row r="6" spans="1:7" x14ac:dyDescent="0.45">
      <c r="A6" s="3" t="s">
        <v>33</v>
      </c>
      <c r="B6" s="3"/>
      <c r="C6" s="10">
        <f>'[1]Feb''24'!$D$6</f>
        <v>2430735</v>
      </c>
      <c r="D6" s="10"/>
    </row>
    <row r="7" spans="1:7" x14ac:dyDescent="0.45">
      <c r="A7" s="3" t="s">
        <v>34</v>
      </c>
      <c r="B7" s="3"/>
      <c r="C7" s="3"/>
      <c r="D7" s="14">
        <f>SUM(C5:C6)</f>
        <v>12187053.18</v>
      </c>
    </row>
    <row r="8" spans="1:7" x14ac:dyDescent="0.45">
      <c r="A8" s="3"/>
      <c r="B8" s="3"/>
      <c r="C8" s="3"/>
      <c r="D8" s="3"/>
    </row>
    <row r="9" spans="1:7" x14ac:dyDescent="0.45">
      <c r="A9" s="3" t="s">
        <v>35</v>
      </c>
      <c r="B9" s="3"/>
      <c r="C9" s="3"/>
      <c r="D9" s="13"/>
    </row>
    <row r="10" spans="1:7" x14ac:dyDescent="0.45">
      <c r="A10" s="28" t="s">
        <v>13</v>
      </c>
      <c r="B10" s="25">
        <v>300000</v>
      </c>
      <c r="C10" s="3"/>
      <c r="D10" s="13"/>
      <c r="G10" s="15"/>
    </row>
    <row r="11" spans="1:7" x14ac:dyDescent="0.45">
      <c r="A11" s="23" t="s">
        <v>13</v>
      </c>
      <c r="B11" s="26">
        <v>50000</v>
      </c>
      <c r="D11" s="13"/>
    </row>
    <row r="12" spans="1:7" x14ac:dyDescent="0.45">
      <c r="B12" s="4"/>
      <c r="D12" s="13"/>
      <c r="E12" s="18"/>
    </row>
    <row r="13" spans="1:7" x14ac:dyDescent="0.45">
      <c r="A13" s="5" t="s">
        <v>2</v>
      </c>
      <c r="B13" s="7">
        <f>'[1]Feb''24'!$D$49</f>
        <v>0</v>
      </c>
      <c r="C13" s="27" t="s">
        <v>3</v>
      </c>
      <c r="D13" s="13"/>
    </row>
    <row r="14" spans="1:7" x14ac:dyDescent="0.45">
      <c r="A14" s="16" t="s">
        <v>4</v>
      </c>
      <c r="B14" s="3"/>
      <c r="C14" s="3"/>
      <c r="D14" s="17">
        <f>SUM(B10:B13)</f>
        <v>350000</v>
      </c>
    </row>
    <row r="15" spans="1:7" x14ac:dyDescent="0.45">
      <c r="A15" s="5" t="s">
        <v>36</v>
      </c>
      <c r="B15" s="3"/>
      <c r="C15" s="3"/>
      <c r="D15" s="18">
        <f>D8+D14</f>
        <v>350000</v>
      </c>
    </row>
    <row r="16" spans="1:7" x14ac:dyDescent="0.45">
      <c r="A16" s="3" t="s">
        <v>37</v>
      </c>
      <c r="B16" s="3"/>
      <c r="C16" s="3"/>
      <c r="D16" s="13"/>
    </row>
    <row r="17" spans="1:4" x14ac:dyDescent="0.45">
      <c r="A17" s="3"/>
      <c r="B17" s="1"/>
      <c r="C17" s="3"/>
      <c r="D17" s="3"/>
    </row>
    <row r="18" spans="1:4" x14ac:dyDescent="0.45">
      <c r="A18" s="30" t="s">
        <v>38</v>
      </c>
      <c r="B18" s="31">
        <v>300000</v>
      </c>
      <c r="D18" s="13"/>
    </row>
    <row r="19" spans="1:4" x14ac:dyDescent="0.45">
      <c r="A19" s="30" t="s">
        <v>39</v>
      </c>
      <c r="B19" s="31">
        <v>300000</v>
      </c>
      <c r="D19" s="13"/>
    </row>
    <row r="20" spans="1:4" x14ac:dyDescent="0.45">
      <c r="A20" s="30" t="s">
        <v>40</v>
      </c>
      <c r="B20" s="31">
        <v>300000</v>
      </c>
      <c r="D20" s="13"/>
    </row>
    <row r="21" spans="1:4" x14ac:dyDescent="0.45">
      <c r="A21" s="30" t="s">
        <v>43</v>
      </c>
      <c r="B21" s="31">
        <v>300000</v>
      </c>
      <c r="D21" s="13"/>
    </row>
    <row r="22" spans="1:4" x14ac:dyDescent="0.45">
      <c r="A22" s="30" t="s">
        <v>44</v>
      </c>
      <c r="B22" s="31">
        <v>300000</v>
      </c>
      <c r="D22" s="13"/>
    </row>
    <row r="23" spans="1:4" x14ac:dyDescent="0.45">
      <c r="A23" s="30" t="s">
        <v>41</v>
      </c>
      <c r="B23" s="31">
        <v>300000</v>
      </c>
      <c r="D23" s="13"/>
    </row>
    <row r="24" spans="1:4" x14ac:dyDescent="0.45">
      <c r="A24" s="30" t="s">
        <v>42</v>
      </c>
      <c r="B24" s="31">
        <v>300000</v>
      </c>
      <c r="D24" s="13"/>
    </row>
    <row r="25" spans="1:4" x14ac:dyDescent="0.45">
      <c r="A25" s="30" t="s">
        <v>45</v>
      </c>
      <c r="B25" s="31">
        <v>300000</v>
      </c>
      <c r="D25" s="13"/>
    </row>
    <row r="26" spans="1:4" x14ac:dyDescent="0.45">
      <c r="A26" s="3"/>
      <c r="B26" s="1"/>
      <c r="D26" s="13"/>
    </row>
    <row r="27" spans="1:4" x14ac:dyDescent="0.45">
      <c r="A27" s="3"/>
      <c r="B27" s="1"/>
      <c r="D27" s="13"/>
    </row>
    <row r="28" spans="1:4" x14ac:dyDescent="0.45">
      <c r="A28" s="3"/>
      <c r="B28" s="1"/>
      <c r="D28" s="13"/>
    </row>
    <row r="29" spans="1:4" x14ac:dyDescent="0.45">
      <c r="A29" s="3"/>
      <c r="B29" s="1"/>
      <c r="D29" s="13"/>
    </row>
    <row r="30" spans="1:4" x14ac:dyDescent="0.45">
      <c r="A30" s="3" t="s">
        <v>5</v>
      </c>
      <c r="B30" s="8">
        <f>'[1]Feb''24'!$E$48</f>
        <v>68000</v>
      </c>
      <c r="C30" s="19" t="s">
        <v>3</v>
      </c>
      <c r="D30" s="13"/>
    </row>
    <row r="31" spans="1:4" x14ac:dyDescent="0.45">
      <c r="A31" s="16" t="s">
        <v>6</v>
      </c>
      <c r="B31" s="2"/>
      <c r="C31" s="3"/>
      <c r="D31" s="17">
        <f>SUM(B17:B30)</f>
        <v>2468000</v>
      </c>
    </row>
    <row r="32" spans="1:4" x14ac:dyDescent="0.45">
      <c r="A32" s="3"/>
      <c r="B32" s="1"/>
      <c r="C32" s="13"/>
      <c r="D32" s="13"/>
    </row>
    <row r="33" spans="1:7" ht="14.65" thickBot="1" x14ac:dyDescent="0.5">
      <c r="A33" s="11" t="s">
        <v>7</v>
      </c>
      <c r="B33" s="3"/>
      <c r="C33" s="3"/>
      <c r="D33" s="20">
        <f>D7+D15-D31</f>
        <v>10069053.18</v>
      </c>
      <c r="F33" s="18"/>
    </row>
    <row r="34" spans="1:7" ht="14.65" thickTop="1" x14ac:dyDescent="0.45">
      <c r="A34" s="11"/>
      <c r="D34" s="9"/>
      <c r="G34" s="18"/>
    </row>
    <row r="35" spans="1:7" x14ac:dyDescent="0.45">
      <c r="A35" s="3"/>
      <c r="B35" s="6"/>
      <c r="D35" s="18"/>
    </row>
    <row r="36" spans="1:7" x14ac:dyDescent="0.45">
      <c r="A36" s="3" t="s">
        <v>8</v>
      </c>
      <c r="C36" s="3"/>
    </row>
    <row r="37" spans="1:7" x14ac:dyDescent="0.45">
      <c r="A37" s="3"/>
      <c r="C37" s="3"/>
    </row>
    <row r="38" spans="1:7" x14ac:dyDescent="0.45">
      <c r="A38" s="3"/>
      <c r="C38" s="3"/>
    </row>
    <row r="39" spans="1:7" x14ac:dyDescent="0.45">
      <c r="A39" s="3"/>
      <c r="C39" s="3"/>
    </row>
    <row r="40" spans="1:7" x14ac:dyDescent="0.45">
      <c r="A40" s="3" t="s">
        <v>9</v>
      </c>
      <c r="C40" s="3"/>
    </row>
    <row r="43" spans="1:7" x14ac:dyDescent="0.45">
      <c r="A43" s="5" t="s">
        <v>10</v>
      </c>
    </row>
    <row r="44" spans="1:7" x14ac:dyDescent="0.45">
      <c r="A44" s="21" t="s">
        <v>11</v>
      </c>
    </row>
    <row r="45" spans="1:7" x14ac:dyDescent="0.45">
      <c r="A45" s="21" t="s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56C5-0EE9-46F1-9300-C9F23E24AAFC}">
  <dimension ref="A1:G48"/>
  <sheetViews>
    <sheetView topLeftCell="A28" workbookViewId="0">
      <selection activeCell="A50" sqref="A50:XFD53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5" width="9.53125" style="5" bestFit="1" customWidth="1"/>
    <col min="6" max="6" width="9.19921875" style="5"/>
    <col min="7" max="7" width="10.19921875" style="5" bestFit="1" customWidth="1"/>
    <col min="8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46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47</v>
      </c>
      <c r="B5" s="3"/>
      <c r="C5" s="10">
        <f>4675444.92+4365873.26</f>
        <v>9041318.1799999997</v>
      </c>
    </row>
    <row r="6" spans="1:7" x14ac:dyDescent="0.45">
      <c r="A6" s="3" t="s">
        <v>48</v>
      </c>
      <c r="B6" s="3"/>
      <c r="C6" s="10">
        <f>'[1]Mar''24'!$D$6</f>
        <v>1027735</v>
      </c>
      <c r="D6" s="10"/>
    </row>
    <row r="7" spans="1:7" x14ac:dyDescent="0.45">
      <c r="A7" s="3" t="s">
        <v>49</v>
      </c>
      <c r="B7" s="3"/>
      <c r="C7" s="3"/>
      <c r="D7" s="14">
        <f>SUM(C5:C6)</f>
        <v>10069053.18</v>
      </c>
    </row>
    <row r="8" spans="1:7" x14ac:dyDescent="0.45">
      <c r="A8" s="3"/>
      <c r="B8" s="3"/>
      <c r="C8" s="3"/>
      <c r="D8" s="3"/>
    </row>
    <row r="9" spans="1:7" x14ac:dyDescent="0.45">
      <c r="A9" s="3" t="s">
        <v>50</v>
      </c>
      <c r="B9" s="3"/>
      <c r="C9" s="3"/>
      <c r="D9" s="13"/>
    </row>
    <row r="10" spans="1:7" x14ac:dyDescent="0.45">
      <c r="A10" s="28" t="s">
        <v>13</v>
      </c>
      <c r="B10" s="25">
        <v>300000</v>
      </c>
      <c r="C10" s="3"/>
      <c r="D10" s="13"/>
      <c r="G10" s="15"/>
    </row>
    <row r="11" spans="1:7" x14ac:dyDescent="0.45">
      <c r="A11" s="22" t="s">
        <v>13</v>
      </c>
      <c r="B11" s="26">
        <v>200000</v>
      </c>
      <c r="C11" s="3"/>
      <c r="D11" s="13"/>
    </row>
    <row r="12" spans="1:7" x14ac:dyDescent="0.45">
      <c r="A12" s="29" t="s">
        <v>13</v>
      </c>
      <c r="B12" s="24">
        <v>50000</v>
      </c>
      <c r="C12" s="3"/>
      <c r="D12" s="13"/>
    </row>
    <row r="13" spans="1:7" x14ac:dyDescent="0.45">
      <c r="A13" s="29" t="s">
        <v>13</v>
      </c>
      <c r="B13" s="24">
        <v>30000</v>
      </c>
      <c r="D13" s="13"/>
    </row>
    <row r="14" spans="1:7" x14ac:dyDescent="0.45">
      <c r="B14" s="4"/>
      <c r="D14" s="13"/>
    </row>
    <row r="15" spans="1:7" x14ac:dyDescent="0.45">
      <c r="B15" s="4"/>
      <c r="D15" s="13"/>
      <c r="E15" s="18"/>
    </row>
    <row r="16" spans="1:7" x14ac:dyDescent="0.45">
      <c r="A16" s="5" t="s">
        <v>2</v>
      </c>
      <c r="B16" s="7"/>
      <c r="C16" s="27" t="s">
        <v>3</v>
      </c>
      <c r="D16" s="13"/>
    </row>
    <row r="17" spans="1:4" x14ac:dyDescent="0.45">
      <c r="A17" s="16" t="s">
        <v>4</v>
      </c>
      <c r="B17" s="3"/>
      <c r="C17" s="3"/>
      <c r="D17" s="17">
        <f>SUM(B10:B16)</f>
        <v>580000</v>
      </c>
    </row>
    <row r="18" spans="1:4" x14ac:dyDescent="0.45">
      <c r="A18" s="5" t="s">
        <v>51</v>
      </c>
      <c r="B18" s="3"/>
      <c r="C18" s="3"/>
      <c r="D18" s="18">
        <f>D8+D17</f>
        <v>580000</v>
      </c>
    </row>
    <row r="19" spans="1:4" x14ac:dyDescent="0.45">
      <c r="A19" s="3" t="s">
        <v>52</v>
      </c>
      <c r="B19" s="3"/>
      <c r="C19" s="3"/>
      <c r="D19" s="13"/>
    </row>
    <row r="20" spans="1:4" x14ac:dyDescent="0.45">
      <c r="A20" s="3"/>
      <c r="B20" s="1"/>
      <c r="C20" s="3"/>
      <c r="D20" s="3"/>
    </row>
    <row r="21" spans="1:4" x14ac:dyDescent="0.45">
      <c r="A21" s="30" t="s">
        <v>53</v>
      </c>
      <c r="B21" s="31">
        <v>300000</v>
      </c>
      <c r="D21" s="13"/>
    </row>
    <row r="22" spans="1:4" x14ac:dyDescent="0.45">
      <c r="A22" s="30" t="s">
        <v>54</v>
      </c>
      <c r="B22" s="31">
        <v>300000</v>
      </c>
      <c r="D22" s="13"/>
    </row>
    <row r="23" spans="1:4" x14ac:dyDescent="0.45">
      <c r="A23" s="30" t="s">
        <v>55</v>
      </c>
      <c r="B23" s="31">
        <v>300000</v>
      </c>
      <c r="D23" s="13"/>
    </row>
    <row r="24" spans="1:4" x14ac:dyDescent="0.45">
      <c r="A24" s="30" t="s">
        <v>56</v>
      </c>
      <c r="B24" s="31">
        <v>300000</v>
      </c>
      <c r="D24" s="13"/>
    </row>
    <row r="25" spans="1:4" x14ac:dyDescent="0.45">
      <c r="A25" s="30" t="s">
        <v>57</v>
      </c>
      <c r="B25" s="31">
        <v>300000</v>
      </c>
      <c r="D25" s="13"/>
    </row>
    <row r="26" spans="1:4" x14ac:dyDescent="0.45">
      <c r="A26" s="30" t="s">
        <v>58</v>
      </c>
      <c r="B26" s="31">
        <v>300000</v>
      </c>
      <c r="D26" s="13"/>
    </row>
    <row r="27" spans="1:4" x14ac:dyDescent="0.45">
      <c r="A27" s="30" t="s">
        <v>59</v>
      </c>
      <c r="B27" s="31">
        <v>300000</v>
      </c>
      <c r="D27" s="13"/>
    </row>
    <row r="28" spans="1:4" x14ac:dyDescent="0.45">
      <c r="A28" s="30" t="s">
        <v>60</v>
      </c>
      <c r="B28" s="31">
        <v>300000</v>
      </c>
      <c r="D28" s="13"/>
    </row>
    <row r="29" spans="1:4" x14ac:dyDescent="0.45">
      <c r="A29" s="3"/>
      <c r="B29" s="1"/>
      <c r="D29" s="13"/>
    </row>
    <row r="30" spans="1:4" x14ac:dyDescent="0.45">
      <c r="A30" s="3"/>
      <c r="B30" s="1"/>
      <c r="D30" s="13"/>
    </row>
    <row r="31" spans="1:4" x14ac:dyDescent="0.45">
      <c r="A31" s="3"/>
      <c r="B31" s="1"/>
      <c r="D31" s="13"/>
    </row>
    <row r="32" spans="1:4" x14ac:dyDescent="0.45">
      <c r="A32" s="3"/>
      <c r="B32" s="1"/>
      <c r="D32" s="13"/>
    </row>
    <row r="33" spans="1:7" x14ac:dyDescent="0.45">
      <c r="A33" s="3" t="s">
        <v>5</v>
      </c>
      <c r="B33" s="8">
        <f>'[1]Mar''24'!$E$49</f>
        <v>109000</v>
      </c>
      <c r="C33" s="19" t="s">
        <v>3</v>
      </c>
      <c r="D33" s="13"/>
    </row>
    <row r="34" spans="1:7" x14ac:dyDescent="0.45">
      <c r="A34" s="16" t="s">
        <v>6</v>
      </c>
      <c r="B34" s="2"/>
      <c r="C34" s="3"/>
      <c r="D34" s="17">
        <f>SUM(B21:B33)</f>
        <v>2509000</v>
      </c>
    </row>
    <row r="35" spans="1:7" x14ac:dyDescent="0.45">
      <c r="A35" s="3"/>
      <c r="B35" s="1"/>
      <c r="C35" s="13"/>
      <c r="D35" s="13"/>
    </row>
    <row r="36" spans="1:7" ht="14.65" thickBot="1" x14ac:dyDescent="0.5">
      <c r="A36" s="11" t="s">
        <v>7</v>
      </c>
      <c r="B36" s="3"/>
      <c r="C36" s="3"/>
      <c r="D36" s="20">
        <f>D7+D18-D34</f>
        <v>8140053.1799999997</v>
      </c>
      <c r="F36" s="18"/>
    </row>
    <row r="37" spans="1:7" ht="14.65" thickTop="1" x14ac:dyDescent="0.45">
      <c r="A37" s="11"/>
      <c r="D37" s="9"/>
      <c r="G37" s="18"/>
    </row>
    <row r="38" spans="1:7" x14ac:dyDescent="0.45">
      <c r="A38" s="3"/>
      <c r="B38" s="6"/>
    </row>
    <row r="39" spans="1:7" x14ac:dyDescent="0.45">
      <c r="A39" s="3" t="s">
        <v>8</v>
      </c>
      <c r="C39" s="3"/>
      <c r="E39" s="18"/>
    </row>
    <row r="40" spans="1:7" x14ac:dyDescent="0.45">
      <c r="A40" s="3"/>
      <c r="C40" s="3"/>
    </row>
    <row r="41" spans="1:7" x14ac:dyDescent="0.45">
      <c r="A41" s="3"/>
      <c r="C41" s="3"/>
    </row>
    <row r="42" spans="1:7" x14ac:dyDescent="0.45">
      <c r="A42" s="3"/>
      <c r="C42" s="3"/>
    </row>
    <row r="43" spans="1:7" x14ac:dyDescent="0.45">
      <c r="A43" s="3" t="s">
        <v>9</v>
      </c>
      <c r="C43" s="3"/>
    </row>
    <row r="46" spans="1:7" x14ac:dyDescent="0.45">
      <c r="A46" s="5" t="s">
        <v>10</v>
      </c>
    </row>
    <row r="47" spans="1:7" x14ac:dyDescent="0.45">
      <c r="A47" s="21" t="s">
        <v>11</v>
      </c>
    </row>
    <row r="48" spans="1:7" x14ac:dyDescent="0.45">
      <c r="A48" s="21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39CC-1049-442B-926B-F70BED5ED3D3}">
  <dimension ref="A1:G48"/>
  <sheetViews>
    <sheetView topLeftCell="A19" workbookViewId="0">
      <selection activeCell="C42" sqref="C42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5" width="9.53125" style="5" bestFit="1" customWidth="1"/>
    <col min="6" max="6" width="9.19921875" style="5"/>
    <col min="7" max="7" width="10.19921875" style="5" bestFit="1" customWidth="1"/>
    <col min="8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61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63</v>
      </c>
      <c r="B5" s="3"/>
      <c r="C5" s="10">
        <f>'[1]Mar''24'!$I$35+'[1]Mar''24'!$I$36</f>
        <v>1739318.18</v>
      </c>
    </row>
    <row r="6" spans="1:7" x14ac:dyDescent="0.45">
      <c r="A6" s="3" t="s">
        <v>62</v>
      </c>
      <c r="B6" s="3"/>
      <c r="C6" s="10">
        <f>'[1]Apr''24'!$D$6</f>
        <v>6400735</v>
      </c>
      <c r="D6" s="10"/>
    </row>
    <row r="7" spans="1:7" x14ac:dyDescent="0.45">
      <c r="A7" s="3" t="s">
        <v>74</v>
      </c>
      <c r="B7" s="3"/>
      <c r="C7" s="3"/>
      <c r="D7" s="14">
        <f>SUM(C5:C6)</f>
        <v>8140053.1799999997</v>
      </c>
    </row>
    <row r="8" spans="1:7" x14ac:dyDescent="0.45">
      <c r="A8" s="3"/>
      <c r="B8" s="3"/>
      <c r="C8" s="3"/>
      <c r="D8" s="3"/>
    </row>
    <row r="9" spans="1:7" x14ac:dyDescent="0.45">
      <c r="A9" s="3" t="s">
        <v>64</v>
      </c>
      <c r="B9" s="3"/>
      <c r="C9" s="3"/>
      <c r="D9" s="13"/>
    </row>
    <row r="10" spans="1:7" x14ac:dyDescent="0.45">
      <c r="A10" s="28" t="s">
        <v>13</v>
      </c>
      <c r="B10" s="25">
        <v>300000</v>
      </c>
      <c r="C10" s="3"/>
      <c r="D10" s="13"/>
      <c r="G10" s="15"/>
    </row>
    <row r="11" spans="1:7" x14ac:dyDescent="0.45">
      <c r="A11" s="22" t="s">
        <v>13</v>
      </c>
      <c r="B11" s="26">
        <v>400000</v>
      </c>
      <c r="C11" s="3"/>
      <c r="D11" s="13"/>
    </row>
    <row r="12" spans="1:7" x14ac:dyDescent="0.45">
      <c r="A12" s="29" t="s">
        <v>13</v>
      </c>
      <c r="B12" s="24">
        <v>50000</v>
      </c>
      <c r="C12" s="3"/>
      <c r="D12" s="13"/>
    </row>
    <row r="13" spans="1:7" x14ac:dyDescent="0.45">
      <c r="A13" s="29" t="s">
        <v>13</v>
      </c>
      <c r="B13" s="24"/>
      <c r="D13" s="13"/>
    </row>
    <row r="14" spans="1:7" x14ac:dyDescent="0.45">
      <c r="B14" s="4"/>
      <c r="D14" s="13"/>
    </row>
    <row r="15" spans="1:7" x14ac:dyDescent="0.45">
      <c r="B15" s="4"/>
      <c r="D15" s="13"/>
      <c r="E15" s="18"/>
    </row>
    <row r="16" spans="1:7" x14ac:dyDescent="0.45">
      <c r="A16" s="5" t="s">
        <v>2</v>
      </c>
      <c r="B16" s="7"/>
      <c r="C16" s="27" t="s">
        <v>3</v>
      </c>
      <c r="D16" s="13"/>
    </row>
    <row r="17" spans="1:4" x14ac:dyDescent="0.45">
      <c r="A17" s="16" t="s">
        <v>4</v>
      </c>
      <c r="B17" s="3"/>
      <c r="C17" s="3"/>
      <c r="D17" s="17">
        <f>SUM(B10:B16)</f>
        <v>750000</v>
      </c>
    </row>
    <row r="18" spans="1:4" x14ac:dyDescent="0.45">
      <c r="A18" s="5" t="s">
        <v>65</v>
      </c>
      <c r="B18" s="3"/>
      <c r="C18" s="3"/>
      <c r="D18" s="18">
        <f>D8+D17</f>
        <v>750000</v>
      </c>
    </row>
    <row r="19" spans="1:4" x14ac:dyDescent="0.45">
      <c r="A19" s="3" t="s">
        <v>90</v>
      </c>
      <c r="B19" s="3"/>
      <c r="C19" s="3"/>
      <c r="D19" s="13"/>
    </row>
    <row r="20" spans="1:4" x14ac:dyDescent="0.45">
      <c r="A20" s="3"/>
      <c r="B20" s="1"/>
      <c r="C20" s="3"/>
      <c r="D20" s="3"/>
    </row>
    <row r="21" spans="1:4" x14ac:dyDescent="0.45">
      <c r="A21" s="30" t="s">
        <v>66</v>
      </c>
      <c r="B21" s="31">
        <v>300000</v>
      </c>
      <c r="D21" s="13"/>
    </row>
    <row r="22" spans="1:4" x14ac:dyDescent="0.45">
      <c r="A22" s="30" t="s">
        <v>67</v>
      </c>
      <c r="B22" s="31">
        <v>300000</v>
      </c>
      <c r="D22" s="13"/>
    </row>
    <row r="23" spans="1:4" x14ac:dyDescent="0.45">
      <c r="A23" s="30" t="s">
        <v>68</v>
      </c>
      <c r="B23" s="31">
        <v>300000</v>
      </c>
      <c r="D23" s="13"/>
    </row>
    <row r="24" spans="1:4" x14ac:dyDescent="0.45">
      <c r="A24" s="30" t="s">
        <v>69</v>
      </c>
      <c r="B24" s="31">
        <v>300000</v>
      </c>
      <c r="D24" s="13"/>
    </row>
    <row r="25" spans="1:4" x14ac:dyDescent="0.45">
      <c r="A25" s="30" t="s">
        <v>70</v>
      </c>
      <c r="B25" s="31">
        <v>300000</v>
      </c>
      <c r="D25" s="13"/>
    </row>
    <row r="26" spans="1:4" x14ac:dyDescent="0.45">
      <c r="A26" s="30" t="s">
        <v>71</v>
      </c>
      <c r="B26" s="31">
        <v>300000</v>
      </c>
      <c r="D26" s="13"/>
    </row>
    <row r="27" spans="1:4" x14ac:dyDescent="0.45">
      <c r="A27" s="30" t="s">
        <v>72</v>
      </c>
      <c r="B27" s="31">
        <v>300000</v>
      </c>
      <c r="D27" s="13"/>
    </row>
    <row r="28" spans="1:4" x14ac:dyDescent="0.45">
      <c r="A28" s="30" t="s">
        <v>73</v>
      </c>
      <c r="B28" s="31">
        <v>300000</v>
      </c>
      <c r="D28" s="13"/>
    </row>
    <row r="29" spans="1:4" x14ac:dyDescent="0.45">
      <c r="A29" s="3"/>
      <c r="B29" s="1"/>
      <c r="D29" s="13"/>
    </row>
    <row r="30" spans="1:4" x14ac:dyDescent="0.45">
      <c r="A30" s="3"/>
      <c r="B30" s="1"/>
      <c r="D30" s="13"/>
    </row>
    <row r="31" spans="1:4" x14ac:dyDescent="0.45">
      <c r="A31" s="3"/>
      <c r="B31" s="1"/>
      <c r="D31" s="13"/>
    </row>
    <row r="32" spans="1:4" x14ac:dyDescent="0.45">
      <c r="A32" s="3"/>
      <c r="B32" s="1"/>
      <c r="D32" s="13"/>
    </row>
    <row r="33" spans="1:7" x14ac:dyDescent="0.45">
      <c r="A33" s="3" t="s">
        <v>5</v>
      </c>
      <c r="B33" s="8">
        <f>'[1]Apr''24'!$E$49</f>
        <v>84500</v>
      </c>
      <c r="C33" s="19" t="s">
        <v>3</v>
      </c>
      <c r="D33" s="13"/>
    </row>
    <row r="34" spans="1:7" x14ac:dyDescent="0.45">
      <c r="A34" s="16" t="s">
        <v>6</v>
      </c>
      <c r="B34" s="2"/>
      <c r="C34" s="3"/>
      <c r="D34" s="17">
        <f>SUM(B21:B33)</f>
        <v>2484500</v>
      </c>
    </row>
    <row r="35" spans="1:7" x14ac:dyDescent="0.45">
      <c r="A35" s="3"/>
      <c r="B35" s="1"/>
      <c r="C35" s="13"/>
      <c r="D35" s="13"/>
    </row>
    <row r="36" spans="1:7" ht="14.65" thickBot="1" x14ac:dyDescent="0.5">
      <c r="A36" s="11" t="s">
        <v>7</v>
      </c>
      <c r="B36" s="3"/>
      <c r="C36" s="3"/>
      <c r="D36" s="20">
        <f>D7+D18-D34</f>
        <v>6405553.1799999997</v>
      </c>
      <c r="F36" s="18"/>
    </row>
    <row r="37" spans="1:7" ht="14.65" thickTop="1" x14ac:dyDescent="0.45">
      <c r="A37" s="11"/>
      <c r="D37" s="9"/>
      <c r="G37" s="18"/>
    </row>
    <row r="38" spans="1:7" x14ac:dyDescent="0.45">
      <c r="A38" s="3"/>
      <c r="B38" s="6"/>
    </row>
    <row r="39" spans="1:7" x14ac:dyDescent="0.45">
      <c r="A39" s="3" t="s">
        <v>8</v>
      </c>
      <c r="C39" s="3"/>
      <c r="E39" s="18"/>
    </row>
    <row r="40" spans="1:7" x14ac:dyDescent="0.45">
      <c r="A40" s="3"/>
      <c r="C40" s="3"/>
    </row>
    <row r="41" spans="1:7" x14ac:dyDescent="0.45">
      <c r="A41" s="3"/>
      <c r="C41" s="3"/>
    </row>
    <row r="42" spans="1:7" x14ac:dyDescent="0.45">
      <c r="A42" s="3"/>
      <c r="C42" s="3"/>
    </row>
    <row r="43" spans="1:7" x14ac:dyDescent="0.45">
      <c r="A43" s="3" t="s">
        <v>9</v>
      </c>
      <c r="C43" s="3"/>
    </row>
    <row r="46" spans="1:7" x14ac:dyDescent="0.45">
      <c r="A46" s="5" t="s">
        <v>10</v>
      </c>
    </row>
    <row r="47" spans="1:7" x14ac:dyDescent="0.45">
      <c r="A47" s="21" t="s">
        <v>11</v>
      </c>
    </row>
    <row r="48" spans="1:7" x14ac:dyDescent="0.45">
      <c r="A48" s="21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8683-E561-4137-B306-AE1273D7FAAD}">
  <dimension ref="A1:G48"/>
  <sheetViews>
    <sheetView zoomScaleNormal="100" workbookViewId="0">
      <selection activeCell="C55" sqref="C55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5" width="9.53125" style="5" bestFit="1" customWidth="1"/>
    <col min="6" max="6" width="9.19921875" style="5"/>
    <col min="7" max="7" width="10.19921875" style="5" bestFit="1" customWidth="1"/>
    <col min="8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75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76</v>
      </c>
      <c r="B5" s="3"/>
      <c r="C5" s="10">
        <f>'[1]Mar''24'!$I$35+'[1]Mar''24'!$I$36</f>
        <v>1739318.18</v>
      </c>
    </row>
    <row r="6" spans="1:7" x14ac:dyDescent="0.45">
      <c r="A6" s="3" t="s">
        <v>77</v>
      </c>
      <c r="B6" s="3"/>
      <c r="C6" s="10">
        <f>'[1]Mei''24'!$D$6</f>
        <v>4731235</v>
      </c>
      <c r="D6" s="10"/>
    </row>
    <row r="7" spans="1:7" x14ac:dyDescent="0.45">
      <c r="A7" s="3" t="s">
        <v>78</v>
      </c>
      <c r="B7" s="3"/>
      <c r="C7" s="3"/>
      <c r="D7" s="14">
        <f>SUM(C5:C6)</f>
        <v>6470553.1799999997</v>
      </c>
    </row>
    <row r="8" spans="1:7" x14ac:dyDescent="0.45">
      <c r="A8" s="3"/>
      <c r="B8" s="3"/>
      <c r="C8" s="3"/>
      <c r="D8" s="3"/>
    </row>
    <row r="9" spans="1:7" x14ac:dyDescent="0.45">
      <c r="A9" s="3" t="s">
        <v>79</v>
      </c>
      <c r="B9" s="3"/>
      <c r="C9" s="3"/>
      <c r="D9" s="13"/>
    </row>
    <row r="10" spans="1:7" x14ac:dyDescent="0.45">
      <c r="A10" s="28" t="s">
        <v>13</v>
      </c>
      <c r="B10" s="25">
        <v>50000</v>
      </c>
      <c r="C10" s="3"/>
      <c r="D10" s="13"/>
      <c r="G10" s="15"/>
    </row>
    <row r="11" spans="1:7" x14ac:dyDescent="0.45">
      <c r="A11" s="22" t="s">
        <v>13</v>
      </c>
      <c r="B11" s="26"/>
      <c r="C11" s="3"/>
      <c r="D11" s="13"/>
    </row>
    <row r="12" spans="1:7" x14ac:dyDescent="0.45">
      <c r="A12" s="29" t="s">
        <v>13</v>
      </c>
      <c r="B12" s="24"/>
      <c r="C12" s="3"/>
      <c r="D12" s="13"/>
    </row>
    <row r="13" spans="1:7" x14ac:dyDescent="0.45">
      <c r="A13" s="29" t="s">
        <v>13</v>
      </c>
      <c r="B13" s="24"/>
      <c r="D13" s="13"/>
    </row>
    <row r="14" spans="1:7" x14ac:dyDescent="0.45">
      <c r="B14" s="4"/>
      <c r="D14" s="13"/>
    </row>
    <row r="15" spans="1:7" x14ac:dyDescent="0.45">
      <c r="B15" s="4"/>
      <c r="D15" s="13"/>
      <c r="E15" s="18"/>
    </row>
    <row r="16" spans="1:7" x14ac:dyDescent="0.45">
      <c r="A16" s="5" t="s">
        <v>2</v>
      </c>
      <c r="B16" s="7"/>
      <c r="C16" s="27" t="s">
        <v>3</v>
      </c>
      <c r="D16" s="13"/>
    </row>
    <row r="17" spans="1:4" x14ac:dyDescent="0.45">
      <c r="A17" s="16" t="s">
        <v>4</v>
      </c>
      <c r="B17" s="3"/>
      <c r="C17" s="3"/>
      <c r="D17" s="17">
        <f>SUM(B10:B16)</f>
        <v>50000</v>
      </c>
    </row>
    <row r="18" spans="1:4" x14ac:dyDescent="0.45">
      <c r="A18" s="5" t="s">
        <v>80</v>
      </c>
      <c r="B18" s="3"/>
      <c r="C18" s="3"/>
      <c r="D18" s="18">
        <f>D8+D17</f>
        <v>50000</v>
      </c>
    </row>
    <row r="19" spans="1:4" x14ac:dyDescent="0.45">
      <c r="A19" s="3" t="s">
        <v>81</v>
      </c>
      <c r="B19" s="3"/>
      <c r="C19" s="3"/>
      <c r="D19" s="13"/>
    </row>
    <row r="20" spans="1:4" x14ac:dyDescent="0.45">
      <c r="A20" s="3"/>
      <c r="B20" s="1"/>
      <c r="C20" s="3"/>
      <c r="D20" s="3"/>
    </row>
    <row r="21" spans="1:4" x14ac:dyDescent="0.45">
      <c r="A21" s="30" t="s">
        <v>82</v>
      </c>
      <c r="B21" s="31">
        <v>300000</v>
      </c>
      <c r="D21" s="13"/>
    </row>
    <row r="22" spans="1:4" x14ac:dyDescent="0.45">
      <c r="A22" s="30" t="s">
        <v>83</v>
      </c>
      <c r="B22" s="31">
        <v>300000</v>
      </c>
      <c r="D22" s="13"/>
    </row>
    <row r="23" spans="1:4" x14ac:dyDescent="0.45">
      <c r="A23" s="30" t="s">
        <v>84</v>
      </c>
      <c r="B23" s="31">
        <v>300000</v>
      </c>
      <c r="D23" s="13"/>
    </row>
    <row r="24" spans="1:4" x14ac:dyDescent="0.45">
      <c r="A24" s="30" t="s">
        <v>85</v>
      </c>
      <c r="B24" s="31">
        <v>300000</v>
      </c>
      <c r="D24" s="13"/>
    </row>
    <row r="25" spans="1:4" x14ac:dyDescent="0.45">
      <c r="A25" s="30" t="s">
        <v>86</v>
      </c>
      <c r="B25" s="31">
        <v>300000</v>
      </c>
      <c r="D25" s="13"/>
    </row>
    <row r="26" spans="1:4" x14ac:dyDescent="0.45">
      <c r="A26" s="30" t="s">
        <v>87</v>
      </c>
      <c r="B26" s="31">
        <v>300000</v>
      </c>
      <c r="D26" s="13"/>
    </row>
    <row r="27" spans="1:4" x14ac:dyDescent="0.45">
      <c r="A27" s="30" t="s">
        <v>88</v>
      </c>
      <c r="B27" s="31">
        <v>300000</v>
      </c>
      <c r="D27" s="13"/>
    </row>
    <row r="28" spans="1:4" x14ac:dyDescent="0.45">
      <c r="A28" s="30" t="s">
        <v>89</v>
      </c>
      <c r="B28" s="31">
        <v>300000</v>
      </c>
      <c r="D28" s="13"/>
    </row>
    <row r="29" spans="1:4" x14ac:dyDescent="0.45">
      <c r="A29" s="3"/>
      <c r="B29" s="1"/>
      <c r="D29" s="13"/>
    </row>
    <row r="30" spans="1:4" x14ac:dyDescent="0.45">
      <c r="A30" s="3"/>
      <c r="B30" s="1"/>
      <c r="D30" s="13"/>
    </row>
    <row r="31" spans="1:4" x14ac:dyDescent="0.45">
      <c r="A31" s="3"/>
      <c r="B31" s="1"/>
      <c r="D31" s="13"/>
    </row>
    <row r="32" spans="1:4" x14ac:dyDescent="0.45">
      <c r="A32" s="3"/>
      <c r="B32" s="1"/>
      <c r="D32" s="13"/>
    </row>
    <row r="33" spans="1:7" x14ac:dyDescent="0.45">
      <c r="A33" s="3" t="s">
        <v>5</v>
      </c>
      <c r="B33" s="8">
        <f>'[1]Apr''24'!$E$49</f>
        <v>84500</v>
      </c>
      <c r="C33" s="19" t="s">
        <v>3</v>
      </c>
      <c r="D33" s="13"/>
    </row>
    <row r="34" spans="1:7" x14ac:dyDescent="0.45">
      <c r="A34" s="16" t="s">
        <v>6</v>
      </c>
      <c r="B34" s="2"/>
      <c r="C34" s="3"/>
      <c r="D34" s="17">
        <f>SUM(B21:B33)</f>
        <v>2484500</v>
      </c>
    </row>
    <row r="35" spans="1:7" x14ac:dyDescent="0.45">
      <c r="A35" s="3"/>
      <c r="B35" s="1"/>
      <c r="C35" s="13"/>
      <c r="D35" s="13"/>
    </row>
    <row r="36" spans="1:7" ht="14.65" thickBot="1" x14ac:dyDescent="0.5">
      <c r="A36" s="11" t="s">
        <v>7</v>
      </c>
      <c r="B36" s="3"/>
      <c r="C36" s="3"/>
      <c r="D36" s="20">
        <f>D7+D18-D34</f>
        <v>4036053.1799999997</v>
      </c>
      <c r="F36" s="18"/>
    </row>
    <row r="37" spans="1:7" ht="14.65" thickTop="1" x14ac:dyDescent="0.45">
      <c r="A37" s="11"/>
      <c r="D37" s="9"/>
      <c r="G37" s="18"/>
    </row>
    <row r="38" spans="1:7" x14ac:dyDescent="0.45">
      <c r="A38" s="3"/>
      <c r="B38" s="6"/>
    </row>
    <row r="39" spans="1:7" x14ac:dyDescent="0.45">
      <c r="A39" s="3" t="s">
        <v>8</v>
      </c>
      <c r="C39" s="3"/>
      <c r="E39" s="18"/>
    </row>
    <row r="40" spans="1:7" x14ac:dyDescent="0.45">
      <c r="A40" s="3"/>
      <c r="C40" s="3"/>
    </row>
    <row r="41" spans="1:7" x14ac:dyDescent="0.45">
      <c r="A41" s="3"/>
      <c r="C41" s="3"/>
    </row>
    <row r="42" spans="1:7" x14ac:dyDescent="0.45">
      <c r="A42" s="3"/>
      <c r="C42" s="3"/>
    </row>
    <row r="43" spans="1:7" x14ac:dyDescent="0.45">
      <c r="A43" s="3" t="s">
        <v>9</v>
      </c>
      <c r="C43" s="3"/>
    </row>
    <row r="46" spans="1:7" x14ac:dyDescent="0.45">
      <c r="A46" s="5" t="s">
        <v>10</v>
      </c>
    </row>
    <row r="47" spans="1:7" x14ac:dyDescent="0.45">
      <c r="A47" s="21" t="s">
        <v>11</v>
      </c>
    </row>
    <row r="48" spans="1:7" x14ac:dyDescent="0.45">
      <c r="A48" s="21" t="s">
        <v>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8B4F-6867-4329-B4B8-2C3DBCFDF22A}">
  <dimension ref="A1:G48"/>
  <sheetViews>
    <sheetView topLeftCell="A16" zoomScaleNormal="100" workbookViewId="0">
      <selection activeCell="C47" sqref="C47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5" width="9.53125" style="5" bestFit="1" customWidth="1"/>
    <col min="6" max="6" width="9.19921875" style="5"/>
    <col min="7" max="7" width="10.19921875" style="5" bestFit="1" customWidth="1"/>
    <col min="8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91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92</v>
      </c>
      <c r="B5" s="3"/>
      <c r="C5" s="10">
        <f>'[1]Jun''24'!$D$35-'[1]Jun''24'!$F$20</f>
        <v>4028818</v>
      </c>
    </row>
    <row r="6" spans="1:7" x14ac:dyDescent="0.45">
      <c r="A6" s="3" t="s">
        <v>93</v>
      </c>
      <c r="B6" s="3"/>
      <c r="C6" s="10">
        <f>'[1]Jun''24'!$F$20</f>
        <v>292235</v>
      </c>
      <c r="D6" s="10"/>
    </row>
    <row r="7" spans="1:7" x14ac:dyDescent="0.45">
      <c r="A7" s="3" t="s">
        <v>94</v>
      </c>
      <c r="B7" s="3"/>
      <c r="C7" s="3"/>
      <c r="D7" s="14">
        <f>SUM(C5:C6)</f>
        <v>4321053</v>
      </c>
    </row>
    <row r="8" spans="1:7" x14ac:dyDescent="0.45">
      <c r="A8" s="3"/>
      <c r="B8" s="3"/>
      <c r="C8" s="3"/>
      <c r="D8" s="3"/>
    </row>
    <row r="9" spans="1:7" x14ac:dyDescent="0.45">
      <c r="A9" s="3" t="s">
        <v>95</v>
      </c>
      <c r="B9" s="3"/>
      <c r="C9" s="3"/>
      <c r="D9" s="13"/>
    </row>
    <row r="10" spans="1:7" ht="15.4" x14ac:dyDescent="0.45">
      <c r="A10" s="33" t="s">
        <v>106</v>
      </c>
      <c r="B10" s="34">
        <v>50000</v>
      </c>
      <c r="C10" s="3"/>
      <c r="D10" s="13"/>
      <c r="G10" s="15"/>
    </row>
    <row r="11" spans="1:7" ht="15.4" x14ac:dyDescent="0.45">
      <c r="A11" s="35" t="s">
        <v>107</v>
      </c>
      <c r="B11" s="34">
        <v>6000000</v>
      </c>
      <c r="C11" s="3"/>
      <c r="D11" s="13"/>
    </row>
    <row r="12" spans="1:7" ht="15.4" x14ac:dyDescent="0.45">
      <c r="A12" s="36" t="s">
        <v>108</v>
      </c>
      <c r="B12" s="34">
        <v>30000</v>
      </c>
      <c r="C12" s="3"/>
      <c r="D12" s="13"/>
    </row>
    <row r="13" spans="1:7" ht="15.4" x14ac:dyDescent="0.45">
      <c r="A13" s="33" t="s">
        <v>109</v>
      </c>
      <c r="B13" s="34">
        <v>50000</v>
      </c>
      <c r="D13" s="13"/>
    </row>
    <row r="14" spans="1:7" x14ac:dyDescent="0.45">
      <c r="B14" s="4"/>
      <c r="D14" s="13"/>
    </row>
    <row r="15" spans="1:7" x14ac:dyDescent="0.45">
      <c r="B15" s="4"/>
      <c r="D15" s="13"/>
      <c r="E15" s="18"/>
    </row>
    <row r="16" spans="1:7" x14ac:dyDescent="0.45">
      <c r="A16" s="5" t="s">
        <v>2</v>
      </c>
      <c r="B16" s="7">
        <f>'[1]Jun''24'!$D$49</f>
        <v>1017</v>
      </c>
      <c r="C16" s="27" t="s">
        <v>3</v>
      </c>
      <c r="D16" s="13"/>
    </row>
    <row r="17" spans="1:4" x14ac:dyDescent="0.45">
      <c r="A17" s="16" t="s">
        <v>4</v>
      </c>
      <c r="B17" s="3"/>
      <c r="C17" s="3"/>
      <c r="D17" s="17">
        <f>SUM(B10:B16)</f>
        <v>6131017</v>
      </c>
    </row>
    <row r="18" spans="1:4" x14ac:dyDescent="0.45">
      <c r="A18" s="5" t="s">
        <v>96</v>
      </c>
      <c r="B18" s="3"/>
      <c r="C18" s="3"/>
      <c r="D18" s="18">
        <f>D8+D17</f>
        <v>6131017</v>
      </c>
    </row>
    <row r="19" spans="1:4" x14ac:dyDescent="0.45">
      <c r="A19" s="3" t="s">
        <v>97</v>
      </c>
      <c r="B19" s="3"/>
      <c r="C19" s="3"/>
      <c r="D19" s="13"/>
    </row>
    <row r="20" spans="1:4" x14ac:dyDescent="0.45">
      <c r="A20" s="3"/>
      <c r="B20" s="1"/>
      <c r="C20" s="3"/>
      <c r="D20" s="3"/>
    </row>
    <row r="21" spans="1:4" x14ac:dyDescent="0.45">
      <c r="A21" s="30" t="s">
        <v>98</v>
      </c>
      <c r="B21" s="31">
        <v>300000</v>
      </c>
      <c r="D21" s="13"/>
    </row>
    <row r="22" spans="1:4" x14ac:dyDescent="0.45">
      <c r="A22" s="30" t="s">
        <v>99</v>
      </c>
      <c r="B22" s="31">
        <v>300000</v>
      </c>
      <c r="D22" s="13"/>
    </row>
    <row r="23" spans="1:4" x14ac:dyDescent="0.45">
      <c r="A23" s="30" t="s">
        <v>100</v>
      </c>
      <c r="B23" s="31">
        <v>300000</v>
      </c>
      <c r="D23" s="13"/>
    </row>
    <row r="24" spans="1:4" x14ac:dyDescent="0.45">
      <c r="A24" s="30" t="s">
        <v>101</v>
      </c>
      <c r="B24" s="31">
        <v>300000</v>
      </c>
      <c r="D24" s="13"/>
    </row>
    <row r="25" spans="1:4" x14ac:dyDescent="0.45">
      <c r="A25" s="30" t="s">
        <v>102</v>
      </c>
      <c r="B25" s="31">
        <v>300000</v>
      </c>
      <c r="D25" s="13"/>
    </row>
    <row r="26" spans="1:4" x14ac:dyDescent="0.45">
      <c r="A26" s="30" t="s">
        <v>103</v>
      </c>
      <c r="B26" s="31">
        <v>300000</v>
      </c>
      <c r="D26" s="13"/>
    </row>
    <row r="27" spans="1:4" x14ac:dyDescent="0.45">
      <c r="A27" s="30" t="s">
        <v>104</v>
      </c>
      <c r="B27" s="31">
        <v>300000</v>
      </c>
      <c r="D27" s="13"/>
    </row>
    <row r="28" spans="1:4" x14ac:dyDescent="0.45">
      <c r="A28" s="30" t="s">
        <v>105</v>
      </c>
      <c r="B28" s="31">
        <v>300000</v>
      </c>
      <c r="D28" s="13"/>
    </row>
    <row r="29" spans="1:4" x14ac:dyDescent="0.45">
      <c r="A29" s="3"/>
      <c r="B29" s="1"/>
      <c r="D29" s="13"/>
    </row>
    <row r="30" spans="1:4" x14ac:dyDescent="0.45">
      <c r="A30" s="3"/>
      <c r="B30" s="1"/>
      <c r="D30" s="13"/>
    </row>
    <row r="31" spans="1:4" x14ac:dyDescent="0.45">
      <c r="A31" s="3"/>
      <c r="B31" s="1"/>
      <c r="D31" s="13"/>
    </row>
    <row r="32" spans="1:4" x14ac:dyDescent="0.45">
      <c r="A32" s="3"/>
      <c r="B32" s="1"/>
      <c r="D32" s="13"/>
    </row>
    <row r="33" spans="1:7" x14ac:dyDescent="0.45">
      <c r="A33" s="3" t="s">
        <v>5</v>
      </c>
      <c r="B33" s="8">
        <f>'[1]Jun''24'!$E$48</f>
        <v>84500</v>
      </c>
      <c r="C33" s="19" t="s">
        <v>3</v>
      </c>
      <c r="D33" s="13"/>
    </row>
    <row r="34" spans="1:7" x14ac:dyDescent="0.45">
      <c r="A34" s="16" t="s">
        <v>6</v>
      </c>
      <c r="B34" s="2"/>
      <c r="C34" s="3"/>
      <c r="D34" s="17">
        <f>SUM(B21:B33)</f>
        <v>2484500</v>
      </c>
    </row>
    <row r="35" spans="1:7" x14ac:dyDescent="0.45">
      <c r="A35" s="3"/>
      <c r="B35" s="1"/>
      <c r="C35" s="13"/>
      <c r="D35" s="13"/>
    </row>
    <row r="36" spans="1:7" ht="14.65" thickBot="1" x14ac:dyDescent="0.5">
      <c r="A36" s="11" t="s">
        <v>7</v>
      </c>
      <c r="B36" s="3"/>
      <c r="C36" s="3"/>
      <c r="D36" s="20">
        <f>D7+D18-D34</f>
        <v>7967570</v>
      </c>
      <c r="F36" s="18"/>
    </row>
    <row r="37" spans="1:7" ht="14.65" thickTop="1" x14ac:dyDescent="0.45">
      <c r="A37" s="11"/>
      <c r="D37" s="9"/>
      <c r="G37" s="18"/>
    </row>
    <row r="38" spans="1:7" x14ac:dyDescent="0.45">
      <c r="A38" s="3"/>
      <c r="B38" s="6"/>
    </row>
    <row r="39" spans="1:7" x14ac:dyDescent="0.45">
      <c r="A39" s="3" t="s">
        <v>8</v>
      </c>
      <c r="C39" s="3"/>
      <c r="E39" s="18"/>
    </row>
    <row r="40" spans="1:7" x14ac:dyDescent="0.45">
      <c r="A40" s="3"/>
      <c r="C40" s="3"/>
    </row>
    <row r="41" spans="1:7" x14ac:dyDescent="0.45">
      <c r="A41" s="3"/>
      <c r="C41" s="3"/>
    </row>
    <row r="42" spans="1:7" x14ac:dyDescent="0.45">
      <c r="A42" s="3"/>
      <c r="C42" s="3"/>
    </row>
    <row r="43" spans="1:7" x14ac:dyDescent="0.45">
      <c r="A43" s="3" t="s">
        <v>9</v>
      </c>
      <c r="C43" s="3"/>
    </row>
    <row r="46" spans="1:7" x14ac:dyDescent="0.45">
      <c r="A46" s="5" t="s">
        <v>10</v>
      </c>
    </row>
    <row r="47" spans="1:7" x14ac:dyDescent="0.45">
      <c r="A47" s="21" t="s">
        <v>11</v>
      </c>
    </row>
    <row r="48" spans="1:7" x14ac:dyDescent="0.45">
      <c r="A48" s="21" t="s">
        <v>12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4CAD-A2AA-4A55-9BA3-48BBD7874E1A}">
  <dimension ref="A1:I44"/>
  <sheetViews>
    <sheetView tabSelected="1" zoomScaleNormal="100" workbookViewId="0">
      <selection activeCell="G19" sqref="G19"/>
    </sheetView>
  </sheetViews>
  <sheetFormatPr defaultColWidth="9.19921875" defaultRowHeight="14.25" x14ac:dyDescent="0.45"/>
  <cols>
    <col min="1" max="1" width="46.796875" style="5" customWidth="1"/>
    <col min="2" max="2" width="11.73046875" style="5" bestFit="1" customWidth="1"/>
    <col min="3" max="3" width="15" style="5" bestFit="1" customWidth="1"/>
    <col min="4" max="4" width="15.265625" style="5" customWidth="1"/>
    <col min="5" max="5" width="9.53125" style="5" bestFit="1" customWidth="1"/>
    <col min="6" max="6" width="9.6640625" style="5" bestFit="1" customWidth="1"/>
    <col min="7" max="7" width="10.19921875" style="5" bestFit="1" customWidth="1"/>
    <col min="8" max="8" width="9.19921875" style="5"/>
    <col min="9" max="9" width="10" style="5" bestFit="1" customWidth="1"/>
    <col min="10" max="16384" width="9.19921875" style="5"/>
  </cols>
  <sheetData>
    <row r="1" spans="1:7" x14ac:dyDescent="0.45">
      <c r="A1" s="11" t="s">
        <v>0</v>
      </c>
      <c r="B1" s="11"/>
      <c r="C1" s="3"/>
      <c r="D1" s="3"/>
    </row>
    <row r="2" spans="1:7" x14ac:dyDescent="0.45">
      <c r="A2" s="12" t="s">
        <v>110</v>
      </c>
      <c r="B2" s="11"/>
      <c r="C2" s="3"/>
      <c r="D2" s="13"/>
    </row>
    <row r="3" spans="1:7" x14ac:dyDescent="0.45">
      <c r="A3" s="11" t="s">
        <v>1</v>
      </c>
      <c r="B3" s="3"/>
      <c r="C3" s="3"/>
      <c r="D3" s="14"/>
    </row>
    <row r="4" spans="1:7" x14ac:dyDescent="0.45">
      <c r="A4" s="3"/>
      <c r="B4" s="3"/>
      <c r="D4" s="10"/>
    </row>
    <row r="5" spans="1:7" x14ac:dyDescent="0.45">
      <c r="A5" s="3" t="s">
        <v>111</v>
      </c>
      <c r="B5" s="3"/>
      <c r="C5" s="3"/>
      <c r="D5" s="14">
        <f>'Juni 2024'!D36</f>
        <v>7967570</v>
      </c>
    </row>
    <row r="6" spans="1:7" x14ac:dyDescent="0.45">
      <c r="A6" s="3"/>
      <c r="B6" s="3"/>
      <c r="C6" s="3"/>
      <c r="D6" s="3"/>
    </row>
    <row r="7" spans="1:7" x14ac:dyDescent="0.45">
      <c r="A7" s="3" t="s">
        <v>112</v>
      </c>
      <c r="B7" s="3"/>
      <c r="C7" s="3"/>
      <c r="D7" s="13"/>
    </row>
    <row r="8" spans="1:7" ht="15.4" x14ac:dyDescent="0.45">
      <c r="A8" s="33" t="s">
        <v>114</v>
      </c>
      <c r="B8" s="34">
        <v>2150000</v>
      </c>
      <c r="C8" s="3"/>
      <c r="D8" s="13"/>
      <c r="G8" s="15"/>
    </row>
    <row r="9" spans="1:7" ht="15.4" x14ac:dyDescent="0.45">
      <c r="A9" s="35"/>
      <c r="B9" s="34"/>
      <c r="C9" s="3"/>
      <c r="D9" s="13"/>
    </row>
    <row r="10" spans="1:7" x14ac:dyDescent="0.45">
      <c r="B10" s="4"/>
      <c r="D10" s="13"/>
    </row>
    <row r="11" spans="1:7" x14ac:dyDescent="0.45">
      <c r="B11" s="4"/>
      <c r="D11" s="13"/>
      <c r="E11" s="18"/>
    </row>
    <row r="12" spans="1:7" x14ac:dyDescent="0.45">
      <c r="A12" s="5" t="s">
        <v>2</v>
      </c>
      <c r="B12" s="7">
        <v>87174</v>
      </c>
      <c r="C12" s="27" t="s">
        <v>3</v>
      </c>
      <c r="D12" s="13"/>
    </row>
    <row r="13" spans="1:7" x14ac:dyDescent="0.45">
      <c r="A13" s="16" t="s">
        <v>4</v>
      </c>
      <c r="B13" s="3"/>
      <c r="C13" s="3"/>
      <c r="D13" s="17">
        <f>SUM(B8:B12)</f>
        <v>2237174</v>
      </c>
    </row>
    <row r="14" spans="1:7" x14ac:dyDescent="0.45">
      <c r="A14" s="5" t="s">
        <v>115</v>
      </c>
      <c r="B14" s="3"/>
      <c r="C14" s="3"/>
      <c r="D14" s="18">
        <f>D6+D13</f>
        <v>2237174</v>
      </c>
    </row>
    <row r="15" spans="1:7" x14ac:dyDescent="0.45">
      <c r="A15" s="3" t="s">
        <v>113</v>
      </c>
      <c r="B15" s="3"/>
      <c r="C15" s="3"/>
      <c r="D15" s="13"/>
    </row>
    <row r="16" spans="1:7" x14ac:dyDescent="0.45">
      <c r="A16" s="3"/>
      <c r="B16" s="1"/>
      <c r="C16" s="3"/>
      <c r="D16" s="3"/>
    </row>
    <row r="17" spans="1:6" x14ac:dyDescent="0.45">
      <c r="A17" s="30"/>
      <c r="B17" s="31"/>
      <c r="D17" s="13"/>
    </row>
    <row r="18" spans="1:6" x14ac:dyDescent="0.45">
      <c r="A18" s="30"/>
      <c r="B18" s="31"/>
      <c r="D18" s="13"/>
    </row>
    <row r="19" spans="1:6" x14ac:dyDescent="0.45">
      <c r="A19" s="30"/>
      <c r="B19" s="31"/>
      <c r="D19" s="13"/>
    </row>
    <row r="20" spans="1:6" x14ac:dyDescent="0.45">
      <c r="A20" s="30"/>
      <c r="B20" s="31"/>
      <c r="D20" s="13"/>
    </row>
    <row r="21" spans="1:6" x14ac:dyDescent="0.45">
      <c r="A21" s="30"/>
      <c r="B21" s="31"/>
      <c r="D21" s="13"/>
    </row>
    <row r="22" spans="1:6" x14ac:dyDescent="0.45">
      <c r="A22" s="30"/>
      <c r="B22" s="31"/>
      <c r="D22" s="13"/>
    </row>
    <row r="23" spans="1:6" x14ac:dyDescent="0.45">
      <c r="A23" s="30"/>
      <c r="B23" s="31"/>
      <c r="D23" s="13"/>
    </row>
    <row r="24" spans="1:6" x14ac:dyDescent="0.45">
      <c r="A24" s="30"/>
      <c r="B24" s="31"/>
      <c r="D24" s="13"/>
    </row>
    <row r="25" spans="1:6" x14ac:dyDescent="0.45">
      <c r="A25" s="3"/>
      <c r="B25" s="1"/>
      <c r="D25" s="13"/>
    </row>
    <row r="26" spans="1:6" x14ac:dyDescent="0.45">
      <c r="A26" s="3"/>
      <c r="B26" s="1"/>
      <c r="D26" s="13"/>
    </row>
    <row r="27" spans="1:6" x14ac:dyDescent="0.45">
      <c r="A27" s="3"/>
      <c r="B27" s="1"/>
      <c r="D27" s="13"/>
    </row>
    <row r="28" spans="1:6" x14ac:dyDescent="0.45">
      <c r="A28" s="3"/>
      <c r="B28" s="1"/>
      <c r="D28" s="13"/>
    </row>
    <row r="29" spans="1:6" x14ac:dyDescent="0.45">
      <c r="A29" s="3" t="s">
        <v>5</v>
      </c>
      <c r="B29" s="8">
        <v>3500</v>
      </c>
      <c r="C29" s="19" t="s">
        <v>3</v>
      </c>
      <c r="D29" s="13"/>
    </row>
    <row r="30" spans="1:6" x14ac:dyDescent="0.45">
      <c r="A30" s="16" t="s">
        <v>6</v>
      </c>
      <c r="B30" s="2"/>
      <c r="C30" s="3"/>
      <c r="D30" s="17">
        <f>SUM(B17:B29)</f>
        <v>3500</v>
      </c>
    </row>
    <row r="31" spans="1:6" x14ac:dyDescent="0.45">
      <c r="A31" s="3"/>
      <c r="B31" s="1"/>
      <c r="C31" s="13"/>
      <c r="D31" s="13"/>
    </row>
    <row r="32" spans="1:6" ht="14.65" thickBot="1" x14ac:dyDescent="0.5">
      <c r="A32" s="11" t="s">
        <v>7</v>
      </c>
      <c r="B32" s="3"/>
      <c r="C32" s="3"/>
      <c r="D32" s="20">
        <f>D5+D14-D30</f>
        <v>10201244</v>
      </c>
      <c r="F32" s="18"/>
    </row>
    <row r="33" spans="1:9" ht="14.65" thickTop="1" x14ac:dyDescent="0.45">
      <c r="A33" s="11"/>
      <c r="D33" s="9"/>
      <c r="F33" s="18"/>
      <c r="G33" s="18"/>
      <c r="H33" s="18"/>
      <c r="I33" s="32"/>
    </row>
    <row r="34" spans="1:9" x14ac:dyDescent="0.45">
      <c r="A34" s="3"/>
      <c r="B34" s="6"/>
    </row>
    <row r="35" spans="1:9" x14ac:dyDescent="0.45">
      <c r="A35" s="3" t="s">
        <v>8</v>
      </c>
      <c r="C35" s="3"/>
      <c r="E35" s="18"/>
    </row>
    <row r="36" spans="1:9" x14ac:dyDescent="0.45">
      <c r="A36" s="3"/>
      <c r="C36" s="3"/>
    </row>
    <row r="37" spans="1:9" x14ac:dyDescent="0.45">
      <c r="A37" s="3"/>
      <c r="C37" s="3"/>
    </row>
    <row r="38" spans="1:9" x14ac:dyDescent="0.45">
      <c r="A38" s="3"/>
      <c r="C38" s="3"/>
    </row>
    <row r="39" spans="1:9" x14ac:dyDescent="0.45">
      <c r="A39" s="3" t="s">
        <v>9</v>
      </c>
      <c r="C39" s="3"/>
    </row>
    <row r="42" spans="1:9" x14ac:dyDescent="0.45">
      <c r="A42" s="5" t="s">
        <v>10</v>
      </c>
    </row>
    <row r="43" spans="1:9" x14ac:dyDescent="0.45">
      <c r="A43" s="21" t="s">
        <v>11</v>
      </c>
    </row>
    <row r="44" spans="1:9" x14ac:dyDescent="0.45">
      <c r="A44" s="21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 2024</vt:lpstr>
      <vt:lpstr>Feb 2024</vt:lpstr>
      <vt:lpstr>Mar 2024</vt:lpstr>
      <vt:lpstr>Apr 2024</vt:lpstr>
      <vt:lpstr>Mei 2024</vt:lpstr>
      <vt:lpstr>Juni 2024</vt:lpstr>
      <vt:lpstr>Juli-Desember 2024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 Office</cp:lastModifiedBy>
  <cp:lastPrinted>2023-12-11T06:10:33Z</cp:lastPrinted>
  <dcterms:created xsi:type="dcterms:W3CDTF">2015-01-27T03:51:59Z</dcterms:created>
  <dcterms:modified xsi:type="dcterms:W3CDTF">2025-12-09T10:42:45Z</dcterms:modified>
</cp:coreProperties>
</file>