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EA0C300B-8166-42A8-BC44-D9625F595AFF}" xr6:coauthVersionLast="47" xr6:coauthVersionMax="47" xr10:uidLastSave="{00000000-0000-0000-0000-000000000000}"/>
  <bookViews>
    <workbookView xWindow="-120" yWindow="-120" windowWidth="20730" windowHeight="11040" firstSheet="2" activeTab="7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 2022" sheetId="68" r:id="rId5"/>
    <sheet name="Juni 2022" sheetId="69" r:id="rId6"/>
    <sheet name="Juli 2022" sheetId="70" r:id="rId7"/>
    <sheet name="Agustus 2022" sheetId="71" r:id="rId8"/>
    <sheet name="September 2022" sheetId="72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72" l="1"/>
  <c r="D18" i="72" s="1"/>
  <c r="D19" i="72" s="1"/>
  <c r="B38" i="72"/>
  <c r="D39" i="72" s="1"/>
  <c r="C6" i="72"/>
  <c r="C5" i="72"/>
  <c r="C5" i="71"/>
  <c r="C6" i="71"/>
  <c r="D7" i="71" s="1"/>
  <c r="B38" i="71"/>
  <c r="D39" i="71" s="1"/>
  <c r="B17" i="71"/>
  <c r="D18" i="71" s="1"/>
  <c r="D19" i="71" s="1"/>
  <c r="B38" i="70"/>
  <c r="D39" i="70" s="1"/>
  <c r="C5" i="70"/>
  <c r="C6" i="70"/>
  <c r="B17" i="70"/>
  <c r="D18" i="70" s="1"/>
  <c r="D19" i="70" s="1"/>
  <c r="D7" i="70"/>
  <c r="B17" i="69"/>
  <c r="D18" i="69" s="1"/>
  <c r="D19" i="69" s="1"/>
  <c r="B38" i="69"/>
  <c r="C5" i="69"/>
  <c r="C6" i="69"/>
  <c r="B40" i="68"/>
  <c r="D41" i="68" s="1"/>
  <c r="B19" i="68"/>
  <c r="C6" i="68"/>
  <c r="C5" i="68"/>
  <c r="D20" i="68"/>
  <c r="D21" i="68" s="1"/>
  <c r="C6" i="67"/>
  <c r="B38" i="67"/>
  <c r="D39" i="67" s="1"/>
  <c r="B17" i="67"/>
  <c r="C5" i="67"/>
  <c r="D7" i="72" l="1"/>
  <c r="D41" i="72" s="1"/>
  <c r="D41" i="71"/>
  <c r="D7" i="69"/>
  <c r="D41" i="70"/>
  <c r="D39" i="69"/>
  <c r="D41" i="69" s="1"/>
  <c r="D7" i="68"/>
  <c r="D43" i="68" s="1"/>
  <c r="D18" i="67"/>
  <c r="D19" i="67" s="1"/>
  <c r="D7" i="67"/>
  <c r="C6" i="66"/>
  <c r="C5" i="66"/>
  <c r="B38" i="66"/>
  <c r="D39" i="66" s="1"/>
  <c r="B17" i="66"/>
  <c r="D18" i="66" s="1"/>
  <c r="D41" i="67" l="1"/>
  <c r="D19" i="66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<sst xmlns="http://schemas.openxmlformats.org/spreadsheetml/2006/main" count="363" uniqueCount="193">
  <si>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</si>
  <si>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</si>
  <si>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</si>
  <si>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</si>
  <si>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</si>
  <si>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</si>
  <si>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</si>
  <si>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</si>
  <si>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</si>
  <si>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</si>
  <si>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</si>
  <si>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</si>
  <si>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</si>
  <si>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</si>
  <si>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</si>
  <si>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</si>
  <si>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</si>
  <si>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</si>
  <si>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</si>
  <si>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</si>
  <si>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</si>
  <si>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</si>
  <si>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</si>
  <si>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</si>
  <si>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</si>
  <si>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</si>
  <si>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</si>
  <si>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</si>
  <si>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</si>
  <si>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</si>
  <si>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</si>
  <si>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</si>
  <si>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</si>
  <si>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</si>
  <si>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</si>
  <si>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</si>
  <si>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</si>
  <si>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</si>
  <si>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</si>
  <si>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</si>
  <si>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</si>
  <si>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</si>
  <si>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</si>
  <si>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</si>
  <si>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</si>
  <si>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</si>
  <si>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</si>
  <si>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</si>
  <si>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</si>
  <si>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</si>
  <si>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</si>
  <si>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</si>
  <si>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</si>
  <si>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</si>
  <si>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</si>
  <si>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</si>
  <si>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</si>
  <si>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</si>
  <si>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</si>
  <si>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</si>
  <si>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</si>
  <si>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</si>
  <si>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</si>
  <si>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</si>
  <si>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</si>
  <si>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</si>
  <si>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</si>
  <si>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</si>
  <si>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</si>
  <si>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</si>
  <si>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</si>
  <si>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</si>
  <si>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</si>
  <si>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</si>
  <si>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</si>
  <si>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</si>
  <si>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</si>
  <si>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</si>
  <si>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</si>
  <si>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</si>
  <si>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</si>
  <si>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</si>
  <si>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</si>
  <si>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</si>
  <si>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</si>
  <si>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</si>
  <si>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</si>
  <si>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</si>
  <si>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</si>
  <si>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</si>
  <si>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</si>
  <si>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</si>
  <si>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</si>
  <si>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</si>
  <si>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</si>
  <si>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</si>
  <si>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</si>
  <si>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</si>
  <si>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</si>
  <si>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</si>
  <si>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</si>
  <si>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</si>
  <si>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</si>
  <si>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</si>
  <si>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</si>
  <si>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</si>
  <si>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</si>
  <si>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</si>
  <si>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</si>
  <si>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</si>
  <si>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</si>
  <si>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</si>
  <si>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</si>
  <si>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</si>
  <si>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</si>
  <si>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</si>
  <si>
    <t>Periode Juni 2022</t>
  </si>
  <si>
    <t>Saldo Bank 1 Juni 2022</t>
  </si>
  <si>
    <t>Saldo Kas 1 Juni 2022</t>
  </si>
  <si>
    <t>Penerimaan di bulan Juni 2022:</t>
  </si>
  <si>
    <t>Total Bulan Juni 2022</t>
  </si>
  <si>
    <t>Pengeluaran selama 1 Juni 2022:</t>
  </si>
  <si>
    <t>Anak Fund DIY  Juni 2022</t>
  </si>
  <si>
    <t>Anak Fund Medan Juni 2022</t>
  </si>
  <si>
    <t>Anak Fund Lampung Juni 2022</t>
  </si>
  <si>
    <t>Anak Fund Mataram  Juni 2022</t>
  </si>
  <si>
    <t>Anak Fund Makassar  Juni 2022</t>
  </si>
  <si>
    <t>Anak Fund Kupang Juni 2022</t>
  </si>
  <si>
    <t>Anak Fund Jambi  Juni 2022</t>
  </si>
  <si>
    <t>Anak Fund Sorong  Juni 2022</t>
  </si>
  <si>
    <t>Anak Fund Palembang  Juni 2022</t>
  </si>
  <si>
    <t>Anak Fund Kepualauan Riau  Juni 2022</t>
  </si>
  <si>
    <t>Anak Fund Ambon  Juni 2022</t>
  </si>
  <si>
    <t>Anak Fund Merauke  Juni 2022</t>
  </si>
  <si>
    <t>Saldo awal 1 Juni 2022</t>
  </si>
  <si>
    <t>Periode Juli 2022</t>
  </si>
  <si>
    <t>Saldo Bank 1 Juli 2022</t>
  </si>
  <si>
    <t>Saldo Kas 1 Juli 2022</t>
  </si>
  <si>
    <t>Saldo awal 1 Juli 2022</t>
  </si>
  <si>
    <t>Penerimaan di bulan Juli 2022:</t>
  </si>
  <si>
    <t>Total Bulan Juli 2022</t>
  </si>
  <si>
    <t>Pengeluaran selama 1 Juli 2022:</t>
  </si>
  <si>
    <t>Anak Fund DIY  Juli 2022</t>
  </si>
  <si>
    <t>Anak Fund Medan Juli 2022</t>
  </si>
  <si>
    <t>Anak Fund Lampung Juli 2022</t>
  </si>
  <si>
    <t>Anak Fund Mataram  Juli 2022</t>
  </si>
  <si>
    <t>Anak Fund Makassar  Juli 2022</t>
  </si>
  <si>
    <t>Anak Fund Kupang Juli 2022</t>
  </si>
  <si>
    <t>Anak Fund Jambi  Juli 2022</t>
  </si>
  <si>
    <t>Anak Fund Sorong  Juli 2022</t>
  </si>
  <si>
    <t>Anak Fund Palembang  Juli 2022</t>
  </si>
  <si>
    <t>Anak Fund Kepualauan Riau Juli 2022</t>
  </si>
  <si>
    <t>Anak Fund Ambon  Juli 2022</t>
  </si>
  <si>
    <t>Anak Fund Merauke  Juli 2022</t>
  </si>
  <si>
    <t>Anak Fund DIY Agustus 2022</t>
  </si>
  <si>
    <t>Anak Fund Medan Agustus 2022</t>
  </si>
  <si>
    <t>Anak Fund Lampung Agustus 2022</t>
  </si>
  <si>
    <t>Anak Fund Mataram Agustus 2022</t>
  </si>
  <si>
    <t>Anak Fund Makassar  Agustus 2022</t>
  </si>
  <si>
    <t>Anak Fund Kupang Agustus 2022</t>
  </si>
  <si>
    <t>Anak Fund Jambi  Agustus 2022</t>
  </si>
  <si>
    <t>Anak Fund Sorong  Agustus 2022</t>
  </si>
  <si>
    <t>Anak Fund Palembang  Agustus 2022</t>
  </si>
  <si>
    <t>Anak Fund Kepualauan Riau Agustus 2022</t>
  </si>
  <si>
    <t>Anak Fund Ambon Agustus 2022</t>
  </si>
  <si>
    <t>Anak Fund Merauke  Agustus 2022</t>
  </si>
  <si>
    <t>Pengeluaran selama 1Agustus 2022:</t>
  </si>
  <si>
    <t>Total Bulan Agustus 2022</t>
  </si>
  <si>
    <t>Periode Agustus 2022</t>
  </si>
  <si>
    <t>Saldo Bank 1 Agustus 2022</t>
  </si>
  <si>
    <t>Saldo Kas 1 Agustus 2022</t>
  </si>
  <si>
    <t>Saldo awal 1 Agustus 2022</t>
  </si>
  <si>
    <t>Penerimaan di bulan Agustus 2022:</t>
  </si>
  <si>
    <t>Periode September 2022</t>
  </si>
  <si>
    <t>Saldo Kas 1 September 2022</t>
  </si>
  <si>
    <t>Saldo awal 1 September 2022</t>
  </si>
  <si>
    <t>Saldo Bank 1 September 2022</t>
  </si>
  <si>
    <t>Penerimaan di bulan September 2022:</t>
  </si>
  <si>
    <t>Total Bulan September 2022</t>
  </si>
  <si>
    <t>Pengeluaran selama 1 September 2022:</t>
  </si>
  <si>
    <t>Anak Fund DIY  September 2022</t>
  </si>
  <si>
    <t>Anak Fund Medan  September 2022</t>
  </si>
  <si>
    <t>Anak Fund Lampung  September 2022</t>
  </si>
  <si>
    <t>Anak Fund Mataram  September 2022</t>
  </si>
  <si>
    <t>Anak Fund Makassar  September 2022</t>
  </si>
  <si>
    <t>Anak Fund Kupang  September 2022</t>
  </si>
  <si>
    <t>Anak Fund Jambi  September 2022</t>
  </si>
  <si>
    <t>Anak Fund Sorong  September 2022</t>
  </si>
  <si>
    <t>Anak Fund Palembang  September 2022</t>
  </si>
  <si>
    <t>Anak Fund Kepualauan Riau September 2022</t>
  </si>
  <si>
    <t>Anak Fund Ambon  September 2022</t>
  </si>
  <si>
    <t>Anak Fund Merauke   September 2022</t>
  </si>
  <si>
    <t>TRF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</si>
</sst>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41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NumberFormat="1" applyFont="1" applyFill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  <sheetName val="Jul'22"/>
      <sheetName val="Agust'22"/>
      <sheetName val="Sept'22"/>
      <sheetName val="Okt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>
        <row r="6">
          <cell r="D6">
            <v>10885735</v>
          </cell>
        </row>
        <row r="57">
          <cell r="E57">
            <v>92387</v>
          </cell>
        </row>
        <row r="58">
          <cell r="D58">
            <v>6934</v>
          </cell>
        </row>
      </sheetData>
      <sheetData sheetId="6">
        <row r="6">
          <cell r="D6">
            <v>7874735</v>
          </cell>
        </row>
        <row r="57">
          <cell r="E57">
            <v>92361</v>
          </cell>
        </row>
        <row r="58">
          <cell r="D58">
            <v>6805</v>
          </cell>
        </row>
      </sheetData>
      <sheetData sheetId="7">
        <row r="6">
          <cell r="D6">
            <v>4863735</v>
          </cell>
        </row>
        <row r="58">
          <cell r="E58">
            <v>92476</v>
          </cell>
        </row>
        <row r="59">
          <cell r="D59">
            <v>7381</v>
          </cell>
        </row>
      </sheetData>
      <sheetData sheetId="8">
        <row r="6">
          <cell r="D6">
            <v>1852735</v>
          </cell>
        </row>
        <row r="59">
          <cell r="E59">
            <v>92073</v>
          </cell>
        </row>
        <row r="60">
          <cell r="D60">
            <v>5367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77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78</v>
      </c>
      <c r="B5" s="3"/>
      <c r="C5" s="11">
        <f>28454849.26+16922444.96</f>
        <v>45377294.219999999</v>
      </c>
    </row>
    <row r="6" spans="1:7" x14ac:dyDescent="0.3">
      <c r="A6" s="3" t="s">
        <v>79</v>
      </c>
      <c r="B6" s="3"/>
      <c r="C6" s="11">
        <f>'[1]Apr''22'!$D$6</f>
        <v>6081735</v>
      </c>
      <c r="D6" s="11"/>
    </row>
    <row r="7" spans="1:7" x14ac:dyDescent="0.3">
      <c r="A7" s="3" t="s">
        <v>80</v>
      </c>
      <c r="B7" s="3"/>
      <c r="C7" s="3"/>
      <c r="D7" s="15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28</v>
      </c>
      <c r="B13" s="37">
        <v>1000000</v>
      </c>
      <c r="D13" s="16"/>
    </row>
    <row r="14" spans="1:7" x14ac:dyDescent="0.3">
      <c r="A14" s="38"/>
      <c r="B14" s="27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'[1]Apr''22'!$D$59</f>
        <v>6110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1656110</v>
      </c>
    </row>
    <row r="19" spans="1:4" x14ac:dyDescent="0.3">
      <c r="A19" s="30" t="s">
        <v>82</v>
      </c>
      <c r="B19" s="3"/>
      <c r="C19" s="3"/>
      <c r="D19" s="21">
        <f>D8+D18</f>
        <v>1656110</v>
      </c>
    </row>
    <row r="20" spans="1:4" x14ac:dyDescent="0.3">
      <c r="A20" s="3" t="s">
        <v>83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84</v>
      </c>
      <c r="B22" s="35">
        <v>300000</v>
      </c>
      <c r="D22" s="14"/>
    </row>
    <row r="23" spans="1:4" x14ac:dyDescent="0.3">
      <c r="A23" s="34" t="s">
        <v>85</v>
      </c>
      <c r="B23" s="35">
        <v>300000</v>
      </c>
      <c r="D23" s="14"/>
    </row>
    <row r="24" spans="1:4" x14ac:dyDescent="0.3">
      <c r="A24" s="34" t="s">
        <v>86</v>
      </c>
      <c r="B24" s="35">
        <v>300000</v>
      </c>
      <c r="D24" s="14"/>
    </row>
    <row r="25" spans="1:4" x14ac:dyDescent="0.3">
      <c r="A25" s="34" t="s">
        <v>87</v>
      </c>
      <c r="B25" s="35">
        <v>300000</v>
      </c>
      <c r="D25" s="14"/>
    </row>
    <row r="26" spans="1:4" x14ac:dyDescent="0.3">
      <c r="A26" s="34" t="s">
        <v>92</v>
      </c>
      <c r="B26" s="35">
        <v>300000</v>
      </c>
      <c r="D26" s="14"/>
    </row>
    <row r="27" spans="1:4" x14ac:dyDescent="0.3">
      <c r="A27" s="34" t="s">
        <v>88</v>
      </c>
      <c r="B27" s="35">
        <v>300000</v>
      </c>
      <c r="D27" s="14"/>
    </row>
    <row r="28" spans="1:4" x14ac:dyDescent="0.3">
      <c r="A28" s="34" t="s">
        <v>89</v>
      </c>
      <c r="B28" s="35">
        <v>300000</v>
      </c>
      <c r="D28" s="14"/>
    </row>
    <row r="29" spans="1:4" x14ac:dyDescent="0.3">
      <c r="A29" s="34" t="s">
        <v>90</v>
      </c>
      <c r="B29" s="35">
        <v>300000</v>
      </c>
      <c r="D29" s="14"/>
    </row>
    <row r="30" spans="1:4" x14ac:dyDescent="0.3">
      <c r="A30" s="34" t="s">
        <v>91</v>
      </c>
      <c r="B30" s="35">
        <v>300000</v>
      </c>
      <c r="D30" s="14"/>
    </row>
    <row r="31" spans="1:4" x14ac:dyDescent="0.3">
      <c r="A31" s="34" t="s">
        <v>93</v>
      </c>
      <c r="B31" s="35">
        <v>300000</v>
      </c>
      <c r="D31" s="14"/>
    </row>
    <row r="32" spans="1:4" x14ac:dyDescent="0.3">
      <c r="A32" s="34" t="s">
        <v>94</v>
      </c>
      <c r="B32" s="35">
        <v>300000</v>
      </c>
      <c r="D32" s="14"/>
    </row>
    <row r="33" spans="1:7" x14ac:dyDescent="0.3">
      <c r="A33" s="34" t="s">
        <v>95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'[1]Apr''22'!$E$58</f>
        <v>66222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3666222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49448917.219999999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opLeftCell="A19" zoomScaleNormal="100" workbookViewId="0">
      <selection activeCell="F31" sqref="F3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97</v>
      </c>
      <c r="B5" s="3"/>
      <c r="C5" s="11">
        <f>29459737.26+16892444.92</f>
        <v>46352182.180000007</v>
      </c>
    </row>
    <row r="6" spans="1:7" x14ac:dyDescent="0.3">
      <c r="A6" s="3" t="s">
        <v>98</v>
      </c>
      <c r="B6" s="3"/>
      <c r="C6" s="11">
        <f>'[1]Mei''22'!$D$6</f>
        <v>3096735</v>
      </c>
      <c r="D6" s="11"/>
    </row>
    <row r="7" spans="1:7" x14ac:dyDescent="0.3">
      <c r="A7" s="3" t="s">
        <v>99</v>
      </c>
      <c r="B7" s="3"/>
      <c r="C7" s="3"/>
      <c r="D7" s="15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9" t="s">
        <v>103</v>
      </c>
      <c r="B14" s="35">
        <v>1009250</v>
      </c>
      <c r="D14" s="16"/>
    </row>
    <row r="15" spans="1:7" x14ac:dyDescent="0.3">
      <c r="A15" s="39" t="s">
        <v>103</v>
      </c>
      <c r="B15" s="35">
        <v>504625</v>
      </c>
      <c r="D15" s="16"/>
    </row>
    <row r="16" spans="1:7" x14ac:dyDescent="0.3">
      <c r="A16" s="30"/>
      <c r="B16" s="5"/>
      <c r="D16" s="16"/>
    </row>
    <row r="17" spans="1:5" x14ac:dyDescent="0.3">
      <c r="A17" s="30"/>
      <c r="B17" s="5"/>
      <c r="D17" s="16"/>
    </row>
    <row r="18" spans="1:5" x14ac:dyDescent="0.3">
      <c r="A18" s="30"/>
      <c r="B18" s="5"/>
      <c r="D18" s="16"/>
      <c r="E18" s="20"/>
    </row>
    <row r="19" spans="1:5" x14ac:dyDescent="0.3">
      <c r="A19" s="30" t="s">
        <v>2</v>
      </c>
      <c r="B19" s="8">
        <f>'[1]Mei''22'!$D$61</f>
        <v>6370</v>
      </c>
      <c r="C19" s="31" t="s">
        <v>3</v>
      </c>
      <c r="D19" s="16"/>
    </row>
    <row r="20" spans="1:5" x14ac:dyDescent="0.3">
      <c r="A20" s="18" t="s">
        <v>4</v>
      </c>
      <c r="B20" s="3"/>
      <c r="C20" s="3"/>
      <c r="D20" s="19">
        <f>SUM(B10:B19)</f>
        <v>3170245</v>
      </c>
    </row>
    <row r="21" spans="1:5" x14ac:dyDescent="0.3">
      <c r="A21" s="30" t="s">
        <v>101</v>
      </c>
      <c r="B21" s="3"/>
      <c r="C21" s="3"/>
      <c r="D21" s="21">
        <f>D8+D20</f>
        <v>3170245</v>
      </c>
    </row>
    <row r="22" spans="1:5" x14ac:dyDescent="0.3">
      <c r="A22" s="3" t="s">
        <v>102</v>
      </c>
      <c r="B22" s="3"/>
      <c r="C22" s="3"/>
      <c r="D22" s="16"/>
    </row>
    <row r="23" spans="1:5" x14ac:dyDescent="0.3">
      <c r="A23" s="3"/>
      <c r="B23" s="1"/>
      <c r="C23" s="3"/>
      <c r="D23" s="3"/>
    </row>
    <row r="24" spans="1:5" x14ac:dyDescent="0.3">
      <c r="A24" s="39" t="s">
        <v>104</v>
      </c>
      <c r="B24" s="35">
        <v>300000</v>
      </c>
      <c r="D24" s="14"/>
    </row>
    <row r="25" spans="1:5" x14ac:dyDescent="0.3">
      <c r="A25" s="39" t="s">
        <v>105</v>
      </c>
      <c r="B25" s="35">
        <v>300000</v>
      </c>
      <c r="D25" s="14"/>
    </row>
    <row r="26" spans="1:5" x14ac:dyDescent="0.3">
      <c r="A26" s="39" t="s">
        <v>106</v>
      </c>
      <c r="B26" s="35">
        <v>300000</v>
      </c>
      <c r="D26" s="14"/>
    </row>
    <row r="27" spans="1:5" x14ac:dyDescent="0.3">
      <c r="A27" s="39" t="s">
        <v>107</v>
      </c>
      <c r="B27" s="35">
        <v>300000</v>
      </c>
      <c r="D27" s="14"/>
    </row>
    <row r="28" spans="1:5" x14ac:dyDescent="0.3">
      <c r="A28" s="39" t="s">
        <v>108</v>
      </c>
      <c r="B28" s="35">
        <v>300000</v>
      </c>
      <c r="D28" s="14"/>
    </row>
    <row r="29" spans="1:5" x14ac:dyDescent="0.3">
      <c r="A29" s="39" t="s">
        <v>109</v>
      </c>
      <c r="B29" s="35">
        <v>300000</v>
      </c>
      <c r="D29" s="14"/>
    </row>
    <row r="30" spans="1:5" x14ac:dyDescent="0.3">
      <c r="A30" s="39" t="s">
        <v>110</v>
      </c>
      <c r="B30" s="35">
        <v>300000</v>
      </c>
      <c r="D30" s="14"/>
    </row>
    <row r="31" spans="1:5" x14ac:dyDescent="0.3">
      <c r="A31" s="39" t="s">
        <v>111</v>
      </c>
      <c r="B31" s="35">
        <v>300000</v>
      </c>
      <c r="D31" s="14"/>
    </row>
    <row r="32" spans="1:5" x14ac:dyDescent="0.3">
      <c r="A32" s="39" t="s">
        <v>112</v>
      </c>
      <c r="B32" s="35">
        <v>300000</v>
      </c>
      <c r="D32" s="14"/>
    </row>
    <row r="33" spans="1:7" x14ac:dyDescent="0.3">
      <c r="A33" s="39" t="s">
        <v>113</v>
      </c>
      <c r="B33" s="35">
        <v>300000</v>
      </c>
      <c r="D33" s="14"/>
    </row>
    <row r="34" spans="1:7" x14ac:dyDescent="0.3">
      <c r="A34" s="39" t="s">
        <v>114</v>
      </c>
      <c r="B34" s="35">
        <v>300000</v>
      </c>
      <c r="D34" s="14"/>
    </row>
    <row r="35" spans="1:7" x14ac:dyDescent="0.3">
      <c r="A35" s="39" t="s">
        <v>115</v>
      </c>
      <c r="B35" s="35">
        <v>300000</v>
      </c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/>
      <c r="B38" s="1"/>
      <c r="D38" s="14"/>
    </row>
    <row r="39" spans="1:7" x14ac:dyDescent="0.3">
      <c r="A39" s="3"/>
      <c r="B39" s="1"/>
      <c r="D39" s="14"/>
    </row>
    <row r="40" spans="1:7" x14ac:dyDescent="0.3">
      <c r="A40" s="3" t="s">
        <v>5</v>
      </c>
      <c r="B40" s="9">
        <f>'[1]Mei''22'!$E$60</f>
        <v>99274</v>
      </c>
      <c r="C40" s="22" t="s">
        <v>3</v>
      </c>
      <c r="D40" s="14"/>
    </row>
    <row r="41" spans="1:7" x14ac:dyDescent="0.3">
      <c r="A41" s="18" t="s">
        <v>6</v>
      </c>
      <c r="B41" s="2"/>
      <c r="C41" s="3"/>
      <c r="D41" s="19">
        <f>SUM(B23:B40)</f>
        <v>3699274</v>
      </c>
    </row>
    <row r="42" spans="1:7" x14ac:dyDescent="0.3">
      <c r="A42" s="3"/>
      <c r="B42" s="4"/>
      <c r="C42" s="14"/>
      <c r="D42" s="16"/>
    </row>
    <row r="43" spans="1:7" ht="17.25" thickBot="1" x14ac:dyDescent="0.35">
      <c r="A43" s="12" t="s">
        <v>7</v>
      </c>
      <c r="B43" s="3"/>
      <c r="C43" s="3"/>
      <c r="D43" s="23">
        <f>D7+D21-D41</f>
        <v>48919888.180000007</v>
      </c>
    </row>
    <row r="44" spans="1:7" ht="17.25" thickTop="1" x14ac:dyDescent="0.3">
      <c r="A44" s="12"/>
      <c r="D44" s="10"/>
      <c r="G44" s="20"/>
    </row>
    <row r="45" spans="1:7" x14ac:dyDescent="0.3">
      <c r="A45" s="3"/>
      <c r="B45" s="7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6" t="s">
        <v>10</v>
      </c>
    </row>
    <row r="54" spans="1:3" x14ac:dyDescent="0.3">
      <c r="A54" s="24" t="s">
        <v>11</v>
      </c>
    </row>
    <row r="55" spans="1:3" x14ac:dyDescent="0.3">
      <c r="A55" s="24" t="s">
        <v>12</v>
      </c>
    </row>
    <row r="57" spans="1:3" x14ac:dyDescent="0.3">
      <c r="A57" s="6" t="s">
        <v>10</v>
      </c>
    </row>
    <row r="58" spans="1:3" x14ac:dyDescent="0.3">
      <c r="A58" s="24" t="s">
        <v>14</v>
      </c>
    </row>
    <row r="59" spans="1:3" x14ac:dyDescent="0.3">
      <c r="A59" s="6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FB3-F5F3-4909-BAC6-CF9FA4804E3F}">
  <dimension ref="A1:G57"/>
  <sheetViews>
    <sheetView topLeftCell="A25" zoomScaleNormal="100" workbookViewId="0">
      <selection activeCell="B18" sqref="B1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117</v>
      </c>
      <c r="B5" s="3"/>
      <c r="C5" s="11">
        <f>31978708.26+6055444.92</f>
        <v>38034153.18</v>
      </c>
    </row>
    <row r="6" spans="1:7" x14ac:dyDescent="0.3">
      <c r="A6" s="3" t="s">
        <v>118</v>
      </c>
      <c r="B6" s="3"/>
      <c r="C6" s="11">
        <f>'[1]Jun''22'!$D$6</f>
        <v>10885735</v>
      </c>
      <c r="D6" s="11"/>
    </row>
    <row r="7" spans="1:7" x14ac:dyDescent="0.3">
      <c r="A7" s="3" t="s">
        <v>134</v>
      </c>
      <c r="B7" s="3"/>
      <c r="C7" s="3"/>
      <c r="D7" s="15">
        <f>SUM(C5:C6)</f>
        <v>48919888.18</v>
      </c>
    </row>
    <row r="8" spans="1:7" x14ac:dyDescent="0.3">
      <c r="A8" s="3"/>
      <c r="B8" s="3"/>
      <c r="C8" s="3"/>
      <c r="D8" s="3"/>
    </row>
    <row r="9" spans="1:7" x14ac:dyDescent="0.3">
      <c r="A9" s="3" t="s">
        <v>119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'[1]Jun''22'!$D$58</f>
        <v>6934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1656934</v>
      </c>
    </row>
    <row r="19" spans="1:4" x14ac:dyDescent="0.3">
      <c r="A19" s="30" t="s">
        <v>120</v>
      </c>
      <c r="B19" s="3"/>
      <c r="C19" s="3"/>
      <c r="D19" s="21">
        <f>D8+D18</f>
        <v>1656934</v>
      </c>
    </row>
    <row r="20" spans="1:4" x14ac:dyDescent="0.3">
      <c r="A20" s="3" t="s">
        <v>121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122</v>
      </c>
      <c r="B22" s="35">
        <v>300000</v>
      </c>
      <c r="D22" s="14"/>
    </row>
    <row r="23" spans="1:4" x14ac:dyDescent="0.3">
      <c r="A23" s="39" t="s">
        <v>123</v>
      </c>
      <c r="B23" s="35">
        <v>300000</v>
      </c>
      <c r="D23" s="14"/>
    </row>
    <row r="24" spans="1:4" x14ac:dyDescent="0.3">
      <c r="A24" s="39" t="s">
        <v>124</v>
      </c>
      <c r="B24" s="35">
        <v>300000</v>
      </c>
      <c r="D24" s="14"/>
    </row>
    <row r="25" spans="1:4" x14ac:dyDescent="0.3">
      <c r="A25" s="39" t="s">
        <v>125</v>
      </c>
      <c r="B25" s="35">
        <v>300000</v>
      </c>
      <c r="D25" s="14"/>
    </row>
    <row r="26" spans="1:4" x14ac:dyDescent="0.3">
      <c r="A26" s="39" t="s">
        <v>126</v>
      </c>
      <c r="B26" s="35">
        <v>300000</v>
      </c>
      <c r="D26" s="14"/>
    </row>
    <row r="27" spans="1:4" x14ac:dyDescent="0.3">
      <c r="A27" s="39" t="s">
        <v>127</v>
      </c>
      <c r="B27" s="35">
        <v>300000</v>
      </c>
      <c r="D27" s="14"/>
    </row>
    <row r="28" spans="1:4" x14ac:dyDescent="0.3">
      <c r="A28" s="39" t="s">
        <v>128</v>
      </c>
      <c r="B28" s="35">
        <v>300000</v>
      </c>
      <c r="D28" s="14"/>
    </row>
    <row r="29" spans="1:4" x14ac:dyDescent="0.3">
      <c r="A29" s="39" t="s">
        <v>129</v>
      </c>
      <c r="B29" s="35">
        <v>300000</v>
      </c>
      <c r="D29" s="14"/>
    </row>
    <row r="30" spans="1:4" x14ac:dyDescent="0.3">
      <c r="A30" s="39" t="s">
        <v>130</v>
      </c>
      <c r="B30" s="35">
        <v>300000</v>
      </c>
      <c r="D30" s="14"/>
    </row>
    <row r="31" spans="1:4" x14ac:dyDescent="0.3">
      <c r="A31" s="39" t="s">
        <v>131</v>
      </c>
      <c r="B31" s="35">
        <v>300000</v>
      </c>
      <c r="D31" s="14"/>
    </row>
    <row r="32" spans="1:4" x14ac:dyDescent="0.3">
      <c r="A32" s="39" t="s">
        <v>132</v>
      </c>
      <c r="B32" s="35">
        <v>300000</v>
      </c>
      <c r="D32" s="14"/>
    </row>
    <row r="33" spans="1:7" x14ac:dyDescent="0.3">
      <c r="A33" s="39" t="s">
        <v>133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'[1]Jun''22'!$E$57</f>
        <v>92387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3692387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46884435.18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6918-D85C-4D2F-AF49-0861541D39ED}">
  <dimension ref="A1:G57"/>
  <sheetViews>
    <sheetView zoomScaleNormal="100" workbookViewId="0">
      <selection activeCell="G34" sqref="G34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135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136</v>
      </c>
      <c r="B5" s="3"/>
      <c r="C5" s="11">
        <f>32984255.26+6025444.92</f>
        <v>39009700.18</v>
      </c>
    </row>
    <row r="6" spans="1:7" x14ac:dyDescent="0.3">
      <c r="A6" s="3" t="s">
        <v>137</v>
      </c>
      <c r="B6" s="3"/>
      <c r="C6" s="11">
        <f>'[1]Jul''22'!$D$6</f>
        <v>7874735</v>
      </c>
      <c r="D6" s="11"/>
    </row>
    <row r="7" spans="1:7" x14ac:dyDescent="0.3">
      <c r="A7" s="3" t="s">
        <v>138</v>
      </c>
      <c r="B7" s="3"/>
      <c r="C7" s="3"/>
      <c r="D7" s="15">
        <f>SUM(C5:C6)</f>
        <v>46884435.18</v>
      </c>
    </row>
    <row r="8" spans="1:7" x14ac:dyDescent="0.3">
      <c r="A8" s="3"/>
      <c r="B8" s="3"/>
      <c r="C8" s="3"/>
      <c r="D8" s="3"/>
    </row>
    <row r="9" spans="1:7" x14ac:dyDescent="0.3">
      <c r="A9" s="3" t="s">
        <v>139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'[1]Jul''22'!$D$58</f>
        <v>6805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1656805</v>
      </c>
    </row>
    <row r="19" spans="1:4" x14ac:dyDescent="0.3">
      <c r="A19" s="30" t="s">
        <v>140</v>
      </c>
      <c r="B19" s="3"/>
      <c r="C19" s="3"/>
      <c r="D19" s="21">
        <f>D8+D18</f>
        <v>1656805</v>
      </c>
    </row>
    <row r="20" spans="1:4" x14ac:dyDescent="0.3">
      <c r="A20" s="3" t="s">
        <v>141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142</v>
      </c>
      <c r="B22" s="35">
        <v>300000</v>
      </c>
      <c r="D22" s="14"/>
    </row>
    <row r="23" spans="1:4" x14ac:dyDescent="0.3">
      <c r="A23" s="39" t="s">
        <v>143</v>
      </c>
      <c r="B23" s="35">
        <v>300000</v>
      </c>
      <c r="D23" s="14"/>
    </row>
    <row r="24" spans="1:4" x14ac:dyDescent="0.3">
      <c r="A24" s="39" t="s">
        <v>144</v>
      </c>
      <c r="B24" s="35">
        <v>300000</v>
      </c>
      <c r="D24" s="14"/>
    </row>
    <row r="25" spans="1:4" x14ac:dyDescent="0.3">
      <c r="A25" s="39" t="s">
        <v>145</v>
      </c>
      <c r="B25" s="35">
        <v>300000</v>
      </c>
      <c r="D25" s="14"/>
    </row>
    <row r="26" spans="1:4" x14ac:dyDescent="0.3">
      <c r="A26" s="39" t="s">
        <v>146</v>
      </c>
      <c r="B26" s="35">
        <v>300000</v>
      </c>
      <c r="D26" s="14"/>
    </row>
    <row r="27" spans="1:4" x14ac:dyDescent="0.3">
      <c r="A27" s="39" t="s">
        <v>147</v>
      </c>
      <c r="B27" s="35">
        <v>300000</v>
      </c>
      <c r="D27" s="14"/>
    </row>
    <row r="28" spans="1:4" x14ac:dyDescent="0.3">
      <c r="A28" s="39" t="s">
        <v>148</v>
      </c>
      <c r="B28" s="35">
        <v>300000</v>
      </c>
      <c r="D28" s="14"/>
    </row>
    <row r="29" spans="1:4" x14ac:dyDescent="0.3">
      <c r="A29" s="39" t="s">
        <v>149</v>
      </c>
      <c r="B29" s="35">
        <v>300000</v>
      </c>
      <c r="D29" s="14"/>
    </row>
    <row r="30" spans="1:4" x14ac:dyDescent="0.3">
      <c r="A30" s="39" t="s">
        <v>150</v>
      </c>
      <c r="B30" s="35">
        <v>300000</v>
      </c>
      <c r="D30" s="14"/>
    </row>
    <row r="31" spans="1:4" x14ac:dyDescent="0.3">
      <c r="A31" s="39" t="s">
        <v>151</v>
      </c>
      <c r="B31" s="35">
        <v>300000</v>
      </c>
      <c r="D31" s="14"/>
    </row>
    <row r="32" spans="1:4" x14ac:dyDescent="0.3">
      <c r="A32" s="39" t="s">
        <v>152</v>
      </c>
      <c r="B32" s="35">
        <v>300000</v>
      </c>
      <c r="D32" s="14"/>
    </row>
    <row r="33" spans="1:7" x14ac:dyDescent="0.3">
      <c r="A33" s="39" t="s">
        <v>153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'[1]Jul''22'!$E$57</f>
        <v>92361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3692361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44848879.18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1B93-1B5C-4C7E-9C31-93BF3EB72FD7}">
  <dimension ref="A1:G57"/>
  <sheetViews>
    <sheetView tabSelected="1" topLeftCell="A28" zoomScaleNormal="100" workbookViewId="0">
      <selection activeCell="D49" sqref="D4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168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169</v>
      </c>
      <c r="B5" s="3"/>
      <c r="C5" s="11">
        <f>5995444.92+33989699.26</f>
        <v>39985144.18</v>
      </c>
    </row>
    <row r="6" spans="1:7" x14ac:dyDescent="0.3">
      <c r="A6" s="3" t="s">
        <v>170</v>
      </c>
      <c r="B6" s="3"/>
      <c r="C6" s="11">
        <f>'[1]Agust''22'!$D$6</f>
        <v>4863735</v>
      </c>
      <c r="D6" s="11"/>
    </row>
    <row r="7" spans="1:7" x14ac:dyDescent="0.3">
      <c r="A7" s="3" t="s">
        <v>171</v>
      </c>
      <c r="B7" s="3"/>
      <c r="C7" s="3"/>
      <c r="D7" s="15">
        <f>SUM(C5:C6)</f>
        <v>44848879.18</v>
      </c>
    </row>
    <row r="8" spans="1:7" x14ac:dyDescent="0.3">
      <c r="A8" s="3"/>
      <c r="B8" s="3"/>
      <c r="C8" s="3"/>
      <c r="D8" s="3"/>
    </row>
    <row r="9" spans="1:7" x14ac:dyDescent="0.3">
      <c r="A9" s="3" t="s">
        <v>172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'[1]Agust''22'!$D$59</f>
        <v>7381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1657381</v>
      </c>
    </row>
    <row r="19" spans="1:4" x14ac:dyDescent="0.3">
      <c r="A19" s="30" t="s">
        <v>167</v>
      </c>
      <c r="B19" s="3"/>
      <c r="C19" s="3"/>
      <c r="D19" s="21">
        <f>D8+D18</f>
        <v>1657381</v>
      </c>
    </row>
    <row r="20" spans="1:4" x14ac:dyDescent="0.3">
      <c r="A20" s="3" t="s">
        <v>166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154</v>
      </c>
      <c r="B22" s="35">
        <v>300000</v>
      </c>
      <c r="D22" s="14"/>
    </row>
    <row r="23" spans="1:4" x14ac:dyDescent="0.3">
      <c r="A23" s="39" t="s">
        <v>155</v>
      </c>
      <c r="B23" s="35">
        <v>300000</v>
      </c>
      <c r="D23" s="14"/>
    </row>
    <row r="24" spans="1:4" x14ac:dyDescent="0.3">
      <c r="A24" s="39" t="s">
        <v>156</v>
      </c>
      <c r="B24" s="35">
        <v>300000</v>
      </c>
      <c r="D24" s="14"/>
    </row>
    <row r="25" spans="1:4" x14ac:dyDescent="0.3">
      <c r="A25" s="39" t="s">
        <v>157</v>
      </c>
      <c r="B25" s="35">
        <v>300000</v>
      </c>
      <c r="D25" s="14"/>
    </row>
    <row r="26" spans="1:4" x14ac:dyDescent="0.3">
      <c r="A26" s="39" t="s">
        <v>158</v>
      </c>
      <c r="B26" s="35">
        <v>300000</v>
      </c>
      <c r="D26" s="14"/>
    </row>
    <row r="27" spans="1:4" x14ac:dyDescent="0.3">
      <c r="A27" s="39" t="s">
        <v>159</v>
      </c>
      <c r="B27" s="35">
        <v>300000</v>
      </c>
      <c r="D27" s="14"/>
    </row>
    <row r="28" spans="1:4" x14ac:dyDescent="0.3">
      <c r="A28" s="39" t="s">
        <v>160</v>
      </c>
      <c r="B28" s="35">
        <v>300000</v>
      </c>
      <c r="D28" s="14"/>
    </row>
    <row r="29" spans="1:4" x14ac:dyDescent="0.3">
      <c r="A29" s="39" t="s">
        <v>161</v>
      </c>
      <c r="B29" s="35">
        <v>300000</v>
      </c>
      <c r="D29" s="14"/>
    </row>
    <row r="30" spans="1:4" x14ac:dyDescent="0.3">
      <c r="A30" s="39" t="s">
        <v>162</v>
      </c>
      <c r="B30" s="35">
        <v>300000</v>
      </c>
      <c r="D30" s="14"/>
    </row>
    <row r="31" spans="1:4" x14ac:dyDescent="0.3">
      <c r="A31" s="39" t="s">
        <v>163</v>
      </c>
      <c r="B31" s="35">
        <v>300000</v>
      </c>
      <c r="D31" s="14"/>
    </row>
    <row r="32" spans="1:4" x14ac:dyDescent="0.3">
      <c r="A32" s="39" t="s">
        <v>164</v>
      </c>
      <c r="B32" s="35">
        <v>300000</v>
      </c>
      <c r="D32" s="14"/>
    </row>
    <row r="33" spans="1:7" x14ac:dyDescent="0.3">
      <c r="A33" s="39" t="s">
        <v>165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'[1]Agust''22'!$E$58</f>
        <v>92476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3692476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42813784.18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E81AD-FEE1-44C0-AA1A-4B035003662A}">
  <dimension ref="A1:G57"/>
  <sheetViews>
    <sheetView topLeftCell="A7" zoomScaleNormal="100" workbookViewId="0">
      <selection activeCell="H42" sqref="H42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173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176</v>
      </c>
      <c r="B5" s="3"/>
      <c r="C5" s="11">
        <f>5965444.92+34995604.26</f>
        <v>40961049.18</v>
      </c>
    </row>
    <row r="6" spans="1:7" x14ac:dyDescent="0.3">
      <c r="A6" s="3" t="s">
        <v>174</v>
      </c>
      <c r="B6" s="3"/>
      <c r="C6" s="11">
        <f>'[1]Sept''22'!$D$6</f>
        <v>1852735</v>
      </c>
      <c r="D6" s="11"/>
    </row>
    <row r="7" spans="1:7" x14ac:dyDescent="0.3">
      <c r="A7" s="3" t="s">
        <v>175</v>
      </c>
      <c r="B7" s="3"/>
      <c r="C7" s="3"/>
      <c r="D7" s="15">
        <f>SUM(C5:C6)</f>
        <v>42813784.18</v>
      </c>
    </row>
    <row r="8" spans="1:7" x14ac:dyDescent="0.3">
      <c r="A8" s="3"/>
      <c r="B8" s="3"/>
      <c r="C8" s="3"/>
      <c r="D8" s="3"/>
    </row>
    <row r="9" spans="1:7" x14ac:dyDescent="0.3">
      <c r="A9" s="3" t="s">
        <v>177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192</v>
      </c>
      <c r="B13" s="35">
        <v>50000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'[1]Sept''22'!$D$60</f>
        <v>5367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705367</v>
      </c>
    </row>
    <row r="19" spans="1:4" x14ac:dyDescent="0.3">
      <c r="A19" s="30" t="s">
        <v>178</v>
      </c>
      <c r="B19" s="3"/>
      <c r="C19" s="3"/>
      <c r="D19" s="21">
        <f>D8+D18</f>
        <v>705367</v>
      </c>
    </row>
    <row r="20" spans="1:4" x14ac:dyDescent="0.3">
      <c r="A20" s="3" t="s">
        <v>179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180</v>
      </c>
      <c r="B22" s="35">
        <v>300000</v>
      </c>
      <c r="D22" s="14"/>
    </row>
    <row r="23" spans="1:4" x14ac:dyDescent="0.3">
      <c r="A23" s="39" t="s">
        <v>181</v>
      </c>
      <c r="B23" s="35">
        <v>300000</v>
      </c>
      <c r="D23" s="14"/>
    </row>
    <row r="24" spans="1:4" x14ac:dyDescent="0.3">
      <c r="A24" s="39" t="s">
        <v>182</v>
      </c>
      <c r="B24" s="35">
        <v>300000</v>
      </c>
      <c r="D24" s="14"/>
    </row>
    <row r="25" spans="1:4" x14ac:dyDescent="0.3">
      <c r="A25" s="39" t="s">
        <v>183</v>
      </c>
      <c r="B25" s="35">
        <v>300000</v>
      </c>
      <c r="D25" s="14"/>
    </row>
    <row r="26" spans="1:4" x14ac:dyDescent="0.3">
      <c r="A26" s="39" t="s">
        <v>184</v>
      </c>
      <c r="B26" s="35">
        <v>300000</v>
      </c>
      <c r="D26" s="14"/>
    </row>
    <row r="27" spans="1:4" x14ac:dyDescent="0.3">
      <c r="A27" s="39" t="s">
        <v>185</v>
      </c>
      <c r="B27" s="35">
        <v>300000</v>
      </c>
      <c r="D27" s="14"/>
    </row>
    <row r="28" spans="1:4" x14ac:dyDescent="0.3">
      <c r="A28" s="39" t="s">
        <v>186</v>
      </c>
      <c r="B28" s="35">
        <v>300000</v>
      </c>
      <c r="D28" s="14"/>
    </row>
    <row r="29" spans="1:4" x14ac:dyDescent="0.3">
      <c r="A29" s="39" t="s">
        <v>187</v>
      </c>
      <c r="B29" s="35">
        <v>300000</v>
      </c>
      <c r="D29" s="14"/>
    </row>
    <row r="30" spans="1:4" x14ac:dyDescent="0.3">
      <c r="A30" s="39" t="s">
        <v>188</v>
      </c>
      <c r="B30" s="35">
        <v>300000</v>
      </c>
      <c r="D30" s="14"/>
    </row>
    <row r="31" spans="1:4" x14ac:dyDescent="0.3">
      <c r="A31" s="39" t="s">
        <v>189</v>
      </c>
      <c r="B31" s="35">
        <v>300000</v>
      </c>
      <c r="D31" s="14"/>
    </row>
    <row r="32" spans="1:4" x14ac:dyDescent="0.3">
      <c r="A32" s="39" t="s">
        <v>190</v>
      </c>
      <c r="B32" s="35">
        <v>300000</v>
      </c>
      <c r="D32" s="14"/>
    </row>
    <row r="33" spans="1:7" x14ac:dyDescent="0.3">
      <c r="A33" s="39" t="s">
        <v>191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'[1]Sept''22'!$E$59</f>
        <v>92073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3692073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39827078.18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 2022</vt:lpstr>
      <vt:lpstr>Feb 2022</vt:lpstr>
      <vt:lpstr>Mar'2022</vt:lpstr>
      <vt:lpstr>Apr'22</vt:lpstr>
      <vt:lpstr>Mei 2022</vt:lpstr>
      <vt:lpstr>Juni 2022</vt:lpstr>
      <vt:lpstr>Juli 2022</vt:lpstr>
      <vt:lpstr>Agustus 2022</vt:lpstr>
      <vt:lpstr>September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2022-10-13T10:39:46Z</dcterms:modified>
</cp:coreProperties>
</file>