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firstSheet="3" activeTab="8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'21" sheetId="81" r:id="rId7"/>
    <sheet name="Agustus'21" sheetId="82" r:id="rId8"/>
    <sheet name="September'21" sheetId="83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B37" i="83" l="1"/>
  <c r="C5" i="83"/>
  <c r="F8" i="83"/>
  <c r="B16" i="83"/>
  <c r="C6" i="83"/>
  <c r="D38" i="83" l="1"/>
  <c r="D17" i="83"/>
  <c r="D18" i="83" s="1"/>
  <c r="D7" i="83" l="1"/>
  <c r="D40" i="83" s="1"/>
  <c r="C6" i="82"/>
  <c r="C5" i="82"/>
  <c r="B38" i="82"/>
  <c r="B17" i="82"/>
  <c r="D39" i="82" l="1"/>
  <c r="D18" i="82"/>
  <c r="D19" i="82" s="1"/>
  <c r="D7" i="82"/>
  <c r="D41" i="82" l="1"/>
  <c r="C6" i="81"/>
  <c r="C5" i="81"/>
  <c r="B38" i="81"/>
  <c r="B17" i="81"/>
  <c r="D18" i="81" s="1"/>
  <c r="D19" i="81" s="1"/>
  <c r="D39" i="81"/>
  <c r="C5" i="80"/>
  <c r="C6" i="80"/>
  <c r="B38" i="80"/>
  <c r="D39" i="80" s="1"/>
  <c r="B17" i="80"/>
  <c r="D18" i="80" s="1"/>
  <c r="D7" i="80" l="1"/>
  <c r="D7" i="81"/>
  <c r="D41" i="81" s="1"/>
  <c r="D19" i="80"/>
  <c r="B17" i="79"/>
  <c r="D18" i="79" s="1"/>
  <c r="D19" i="79" s="1"/>
  <c r="C5" i="79"/>
  <c r="B38" i="79"/>
  <c r="D39" i="79" s="1"/>
  <c r="C6" i="79"/>
  <c r="D41" i="80" l="1"/>
  <c r="D7" i="79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<sst xmlns="http://schemas.openxmlformats.org/spreadsheetml/2006/main" count="369" uniqueCount="189">
  <si>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</si>
  <si>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</si>
  <si>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</si>
  <si>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</si>
  <si>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</si>
  <si>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</si>
  <si>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</si>
  <si>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</si>
  <si>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</si>
  <si>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</si>
  <si>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</si>
  <si>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</si>
  <si>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</si>
  <si>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</si>
  <si>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</si>
  <si>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</si>
  <si>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</si>
  <si>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</si>
  <si>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</si>
  <si>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</si>
  <si>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</si>
  <si>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</si>
  <si>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</si>
  <si>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</si>
  <si>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</si>
  <si>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</si>
  <si>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</si>
  <si>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</si>
  <si>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</si>
  <si>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</si>
  <si>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</si>
  <si>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</si>
  <si>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</si>
  <si>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</si>
  <si>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</si>
  <si>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</si>
  <si>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</si>
  <si>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</si>
  <si>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</si>
  <si>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</si>
  <si>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</si>
  <si>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</si>
  <si>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</si>
  <si>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</si>
  <si>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</si>
  <si>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</si>
  <si>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</si>
  <si>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</si>
  <si>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</si>
  <si>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</si>
  <si>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</si>
  <si>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</si>
  <si>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</si>
  <si>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</si>
  <si>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</si>
  <si>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</si>
  <si>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</si>
  <si>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</si>
  <si>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</si>
  <si>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</si>
  <si>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</si>
  <si>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</si>
  <si>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</si>
  <si>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</si>
  <si>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</si>
  <si>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</si>
  <si>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</si>
  <si>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</si>
  <si>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</si>
  <si>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</si>
  <si>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</si>
  <si>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</si>
  <si>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</si>
  <si>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</si>
  <si>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</si>
  <si>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</si>
  <si>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</si>
  <si>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</si>
  <si>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</si>
  <si>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</si>
  <si>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</si>
  <si>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</si>
  <si>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</si>
  <si>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</si>
  <si>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</si>
  <si>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</si>
  <si>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</si>
  <si>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</si>
  <si>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</si>
  <si>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</si>
  <si>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</si>
  <si>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</si>
  <si>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</si>
  <si>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</si>
  <si>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</si>
  <si>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</si>
  <si>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</si>
  <si>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</si>
  <si>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</si>
  <si>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</si>
  <si>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</si>
  <si>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</si>
  <si>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</si>
  <si>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</si>
  <si>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</si>
  <si>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</si>
  <si>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</si>
  <si>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</si>
  <si>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</si>
  <si>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</si>
  <si>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</si>
  <si>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</si>
  <si>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</si>
  <si>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</si>
  <si>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</si>
  <si>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</si>
  <si>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</si>
  <si>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</si>
  <si>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</si>
  <si>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</si>
  <si>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</si>
  <si>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</si>
  <si>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</si>
  <si>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</si>
  <si>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</si>
  <si>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</si>
  <si>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</si>
  <si>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</si>
  <si>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</si>
  <si>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</si>
  <si>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</si>
  <si>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</si>
  <si>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</si>
  <si>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</si>
  <si>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</si>
  <si>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</si>
  <si>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</si>
  <si>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</si>
  <si>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</si>
  <si>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</si>
  <si>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</si>
  <si>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</si>
  <si>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</si>
  <si>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</si>
  <si>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</si>
  <si>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</si>
  <si>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</si>
  <si>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</si>
  <si>
    <t>Periode Agustus 2021</t>
  </si>
  <si>
    <t>Saldo Bank 1 Agustus 2021</t>
  </si>
  <si>
    <t>Saldo Kas 1 Agustus 2021</t>
  </si>
  <si>
    <t>Saldo awal 1 Agustus 2021</t>
  </si>
  <si>
    <t>Penerimaan di bulan Agustus 2021:</t>
  </si>
  <si>
    <t>Total Bulan Agustus 2021</t>
  </si>
  <si>
    <t>Pengeluaran selama 1 Agustus 2021:</t>
  </si>
  <si>
    <t>Anak Fund DIY Agustus 2021</t>
  </si>
  <si>
    <t>Anak Fund Medan Agustus 2021</t>
  </si>
  <si>
    <t>Anak Fund Lampung Agustus 2021</t>
  </si>
  <si>
    <t>Anak Fund Mataram Agustus 2021</t>
  </si>
  <si>
    <t>Anak Fund Kupang Agustus 2021</t>
  </si>
  <si>
    <t>Anak Fund Jambi Agustus 2021</t>
  </si>
  <si>
    <t>Anak Fund Sorong Agustus 2021</t>
  </si>
  <si>
    <t>Anak Fund Palembang Agustus 2021</t>
  </si>
  <si>
    <t>Anak Fund Kepualauan Riau Agustus 2021</t>
  </si>
  <si>
    <t>Anak Fund Ambon Agustus 2021</t>
  </si>
  <si>
    <t>Anak Fund Merauke Agustus 2021</t>
  </si>
  <si>
    <t>Periode September 2021</t>
  </si>
  <si>
    <t>Saldo Bank 1 September 2021</t>
  </si>
  <si>
    <t>Saldo Kas 1 September 2021</t>
  </si>
  <si>
    <t>Saldo awal 1 September 2021</t>
  </si>
  <si>
    <t>Penerimaan di bulan September 2021:</t>
  </si>
  <si>
    <t>Total Bulan September 2021</t>
  </si>
  <si>
    <t>Pengeluaran selama 1 September 2021:</t>
  </si>
  <si>
    <t>Anak Fund DIY September 2021</t>
  </si>
  <si>
    <t>Anak Fund Medan September 2021</t>
  </si>
  <si>
    <t>Anak Fund Lampung September 2021</t>
  </si>
  <si>
    <t>Anak Fund Mataram September 2021</t>
  </si>
  <si>
    <t>Anak Fund Kupang September 2021</t>
  </si>
  <si>
    <t>Anak Fund Jambi September 2021</t>
  </si>
  <si>
    <t>Anak Fund Sorong September 2021</t>
  </si>
  <si>
    <t>Anak Fund Palembang September 2021</t>
  </si>
  <si>
    <t>Anak Fund Kepualauan Riau September 2021</t>
  </si>
  <si>
    <t>Anak Fund Ambon September 2021</t>
  </si>
  <si>
    <t>Anak Fund Merauke September 2021</t>
  </si>
  <si>
    <t>Anak Fund Makassar September 2021</t>
  </si>
  <si>
    <t>Anak Fund Makassar Agustus 2021</t>
  </si>
  <si>
    <t>Anak Fund Makassar Mei 2021</t>
  </si>
  <si>
    <t>Anak Fund Makassar April 2021</t>
  </si>
  <si>
    <t>Anak Fund Makassar 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</si>
</sst>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3" xfId="0" applyNumberFormat="1" applyFont="1" applyFill="1" applyBorder="1"/>
    <xf numFmtId="41" fontId="5" fillId="0" borderId="8" xfId="2" applyFont="1" applyFill="1" applyBorder="1"/>
    <xf numFmtId="0" fontId="3" fillId="0" borderId="8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021"/>
      <sheetName val="Sept'2021"/>
      <sheetName val="Okt'2021"/>
      <sheetName val="Nov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>
        <row r="6">
          <cell r="D6">
            <v>8433735</v>
          </cell>
        </row>
        <row r="59">
          <cell r="E59">
            <v>71297</v>
          </cell>
        </row>
        <row r="60">
          <cell r="D60">
            <v>1484</v>
          </cell>
        </row>
      </sheetData>
      <sheetData sheetId="8">
        <row r="6">
          <cell r="D6">
            <v>5442735</v>
          </cell>
        </row>
        <row r="58">
          <cell r="E58">
            <v>77776</v>
          </cell>
        </row>
        <row r="59">
          <cell r="D59">
            <v>3879</v>
          </cell>
        </row>
      </sheetData>
      <sheetData sheetId="9">
        <row r="6">
          <cell r="D6">
            <v>2445735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3" zoomScaleNormal="100" workbookViewId="0">
      <selection activeCell="E23" sqref="E2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188</v>
      </c>
      <c r="B26" s="32">
        <v>300000</v>
      </c>
      <c r="D26" s="14"/>
    </row>
    <row r="27" spans="1:4" x14ac:dyDescent="0.3">
      <c r="A27" s="31" t="s">
        <v>67</v>
      </c>
      <c r="B27" s="32">
        <v>300000</v>
      </c>
      <c r="D27" s="14"/>
    </row>
    <row r="28" spans="1:4" x14ac:dyDescent="0.3">
      <c r="A28" s="31" t="s">
        <v>68</v>
      </c>
      <c r="B28" s="32">
        <v>300000</v>
      </c>
      <c r="D28" s="14"/>
    </row>
    <row r="29" spans="1:4" x14ac:dyDescent="0.3">
      <c r="A29" s="31" t="s">
        <v>69</v>
      </c>
      <c r="B29" s="32">
        <v>300000</v>
      </c>
      <c r="D29" s="14"/>
    </row>
    <row r="30" spans="1:4" x14ac:dyDescent="0.3">
      <c r="A30" s="31" t="s">
        <v>70</v>
      </c>
      <c r="B30" s="32">
        <v>300000</v>
      </c>
      <c r="D30" s="14"/>
    </row>
    <row r="31" spans="1:4" x14ac:dyDescent="0.3">
      <c r="A31" s="31" t="s">
        <v>71</v>
      </c>
      <c r="B31" s="32">
        <v>300000</v>
      </c>
      <c r="D31" s="14"/>
    </row>
    <row r="32" spans="1:4" x14ac:dyDescent="0.3">
      <c r="A32" s="31" t="s">
        <v>72</v>
      </c>
      <c r="B32" s="32">
        <v>300000</v>
      </c>
      <c r="D32" s="14"/>
    </row>
    <row r="33" spans="1:6" x14ac:dyDescent="0.3">
      <c r="A33" s="27" t="s">
        <v>73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0" zoomScaleNormal="100" workbookViewId="0">
      <selection activeCell="A27" sqref="A2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86</v>
      </c>
      <c r="B5" s="3"/>
      <c r="C5" s="37">
        <f>49703444.92+11124791.26</f>
        <v>60828236.18</v>
      </c>
      <c r="F5" s="11"/>
    </row>
    <row r="6" spans="1:7" x14ac:dyDescent="0.3">
      <c r="A6" s="3" t="s">
        <v>87</v>
      </c>
      <c r="B6" s="3"/>
      <c r="C6" s="11">
        <f>'[1]April''2021'!$D$6</f>
        <v>9550235</v>
      </c>
      <c r="D6" s="11"/>
    </row>
    <row r="7" spans="1:7" x14ac:dyDescent="0.3">
      <c r="A7" s="3" t="s">
        <v>88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89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90</v>
      </c>
      <c r="B19" s="3"/>
      <c r="C19" s="3"/>
      <c r="D19" s="21">
        <f>D8+D18</f>
        <v>3650945</v>
      </c>
    </row>
    <row r="20" spans="1:4" x14ac:dyDescent="0.3">
      <c r="A20" s="3" t="s">
        <v>91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74</v>
      </c>
      <c r="B22" s="30">
        <v>300000</v>
      </c>
      <c r="D22" s="14"/>
    </row>
    <row r="23" spans="1:4" x14ac:dyDescent="0.3">
      <c r="A23" s="31" t="s">
        <v>75</v>
      </c>
      <c r="B23" s="32">
        <v>300000</v>
      </c>
      <c r="D23" s="14"/>
    </row>
    <row r="24" spans="1:4" x14ac:dyDescent="0.3">
      <c r="A24" s="31" t="s">
        <v>76</v>
      </c>
      <c r="B24" s="32">
        <v>300000</v>
      </c>
      <c r="D24" s="14"/>
    </row>
    <row r="25" spans="1:4" x14ac:dyDescent="0.3">
      <c r="A25" s="31" t="s">
        <v>77</v>
      </c>
      <c r="B25" s="32">
        <v>300000</v>
      </c>
      <c r="D25" s="14"/>
    </row>
    <row r="26" spans="1:4" x14ac:dyDescent="0.3">
      <c r="A26" s="31" t="s">
        <v>187</v>
      </c>
      <c r="B26" s="32">
        <v>300000</v>
      </c>
      <c r="D26" s="14"/>
    </row>
    <row r="27" spans="1:4" x14ac:dyDescent="0.3">
      <c r="A27" s="31" t="s">
        <v>78</v>
      </c>
      <c r="B27" s="32">
        <v>300000</v>
      </c>
      <c r="D27" s="14"/>
    </row>
    <row r="28" spans="1:4" x14ac:dyDescent="0.3">
      <c r="A28" s="31" t="s">
        <v>79</v>
      </c>
      <c r="B28" s="32">
        <v>300000</v>
      </c>
      <c r="D28" s="14"/>
    </row>
    <row r="29" spans="1:4" x14ac:dyDescent="0.3">
      <c r="A29" s="31" t="s">
        <v>80</v>
      </c>
      <c r="B29" s="32">
        <v>300000</v>
      </c>
      <c r="D29" s="14"/>
    </row>
    <row r="30" spans="1:4" x14ac:dyDescent="0.3">
      <c r="A30" s="31" t="s">
        <v>81</v>
      </c>
      <c r="B30" s="32">
        <v>300000</v>
      </c>
      <c r="D30" s="14"/>
    </row>
    <row r="31" spans="1:4" x14ac:dyDescent="0.3">
      <c r="A31" s="31" t="s">
        <v>82</v>
      </c>
      <c r="B31" s="32">
        <v>300000</v>
      </c>
      <c r="D31" s="14"/>
    </row>
    <row r="32" spans="1:4" x14ac:dyDescent="0.3">
      <c r="A32" s="31" t="s">
        <v>83</v>
      </c>
      <c r="B32" s="32">
        <v>300000</v>
      </c>
      <c r="D32" s="14"/>
    </row>
    <row r="33" spans="1:6" x14ac:dyDescent="0.3">
      <c r="A33" s="27" t="s">
        <v>84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2" zoomScaleNormal="100" workbookViewId="0">
      <selection activeCell="D20" sqref="D20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93</v>
      </c>
      <c r="B5" s="3"/>
      <c r="C5" s="37">
        <f>14125547.26+49673444.92</f>
        <v>63798992.18</v>
      </c>
      <c r="F5" s="11"/>
    </row>
    <row r="6" spans="1:7" x14ac:dyDescent="0.3">
      <c r="A6" s="3" t="s">
        <v>94</v>
      </c>
      <c r="B6" s="3"/>
      <c r="C6" s="11">
        <f>'[1]Mei''2021'!$D$6</f>
        <v>6547235</v>
      </c>
      <c r="D6" s="11"/>
    </row>
    <row r="7" spans="1:7" x14ac:dyDescent="0.3">
      <c r="A7" s="3" t="s">
        <v>95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97</v>
      </c>
      <c r="B19" s="3"/>
      <c r="C19" s="3"/>
      <c r="D19" s="21">
        <f>D8+D18</f>
        <v>651149</v>
      </c>
    </row>
    <row r="20" spans="1:4" x14ac:dyDescent="0.3">
      <c r="A20" s="3" t="s">
        <v>98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99</v>
      </c>
      <c r="B22" s="41">
        <v>300000</v>
      </c>
      <c r="D22" s="14"/>
    </row>
    <row r="23" spans="1:4" x14ac:dyDescent="0.3">
      <c r="A23" s="42" t="s">
        <v>100</v>
      </c>
      <c r="B23" s="41">
        <v>250000</v>
      </c>
      <c r="D23" s="14"/>
    </row>
    <row r="24" spans="1:4" x14ac:dyDescent="0.3">
      <c r="A24" s="42" t="s">
        <v>101</v>
      </c>
      <c r="B24" s="41">
        <v>300000</v>
      </c>
      <c r="D24" s="14"/>
    </row>
    <row r="25" spans="1:4" x14ac:dyDescent="0.3">
      <c r="A25" s="42" t="s">
        <v>102</v>
      </c>
      <c r="B25" s="41">
        <v>300000</v>
      </c>
      <c r="D25" s="14"/>
    </row>
    <row r="26" spans="1:4" x14ac:dyDescent="0.3">
      <c r="A26" s="42" t="s">
        <v>186</v>
      </c>
      <c r="B26" s="41">
        <v>300000</v>
      </c>
      <c r="D26" s="14"/>
    </row>
    <row r="27" spans="1:4" x14ac:dyDescent="0.3">
      <c r="A27" s="42" t="s">
        <v>103</v>
      </c>
      <c r="B27" s="41">
        <v>300000</v>
      </c>
      <c r="D27" s="14"/>
    </row>
    <row r="28" spans="1:4" x14ac:dyDescent="0.3">
      <c r="A28" s="42" t="s">
        <v>104</v>
      </c>
      <c r="B28" s="41">
        <v>300000</v>
      </c>
      <c r="D28" s="14"/>
    </row>
    <row r="29" spans="1:4" x14ac:dyDescent="0.3">
      <c r="A29" s="42" t="s">
        <v>105</v>
      </c>
      <c r="B29" s="41">
        <v>300000</v>
      </c>
      <c r="D29" s="14"/>
    </row>
    <row r="30" spans="1:4" x14ac:dyDescent="0.3">
      <c r="A30" s="42" t="s">
        <v>106</v>
      </c>
      <c r="B30" s="41">
        <v>300000</v>
      </c>
      <c r="D30" s="14"/>
    </row>
    <row r="31" spans="1:4" x14ac:dyDescent="0.3">
      <c r="A31" s="42" t="s">
        <v>107</v>
      </c>
      <c r="B31" s="41">
        <v>300000</v>
      </c>
      <c r="D31" s="14"/>
    </row>
    <row r="32" spans="1:4" x14ac:dyDescent="0.3">
      <c r="A32" s="42" t="s">
        <v>108</v>
      </c>
      <c r="B32" s="41">
        <v>300000</v>
      </c>
      <c r="D32" s="14"/>
    </row>
    <row r="33" spans="1:6" x14ac:dyDescent="0.3">
      <c r="A33" s="42" t="s">
        <v>109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6" zoomScaleNormal="100" workbookViewId="0">
      <selection activeCell="D29" sqref="D2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110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111</v>
      </c>
      <c r="B5" s="3"/>
      <c r="C5" s="37">
        <f>14126466.26+49643444.92</f>
        <v>63769911.18</v>
      </c>
      <c r="F5" s="11"/>
    </row>
    <row r="6" spans="1:7" x14ac:dyDescent="0.3">
      <c r="A6" s="3" t="s">
        <v>112</v>
      </c>
      <c r="B6" s="3"/>
      <c r="C6" s="11">
        <f>'[1]Jun''2021'!$D$6</f>
        <v>3594235</v>
      </c>
      <c r="D6" s="11"/>
    </row>
    <row r="7" spans="1:7" x14ac:dyDescent="0.3">
      <c r="A7" s="3" t="s">
        <v>113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114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115</v>
      </c>
      <c r="B19" s="3"/>
      <c r="C19" s="3"/>
      <c r="D19" s="21">
        <f>D8+D18</f>
        <v>2151257</v>
      </c>
    </row>
    <row r="20" spans="1:4" x14ac:dyDescent="0.3">
      <c r="A20" s="3" t="s">
        <v>116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117</v>
      </c>
      <c r="B22" s="41">
        <v>300000</v>
      </c>
      <c r="D22" s="14"/>
    </row>
    <row r="23" spans="1:4" x14ac:dyDescent="0.3">
      <c r="A23" s="42" t="s">
        <v>118</v>
      </c>
      <c r="B23" s="41">
        <v>300000</v>
      </c>
      <c r="D23" s="14"/>
    </row>
    <row r="24" spans="1:4" x14ac:dyDescent="0.3">
      <c r="A24" s="42" t="s">
        <v>119</v>
      </c>
      <c r="B24" s="41">
        <v>300000</v>
      </c>
      <c r="D24" s="14"/>
    </row>
    <row r="25" spans="1:4" x14ac:dyDescent="0.3">
      <c r="A25" s="42" t="s">
        <v>120</v>
      </c>
      <c r="B25" s="41">
        <v>300000</v>
      </c>
      <c r="D25" s="14"/>
    </row>
    <row r="26" spans="1:4" x14ac:dyDescent="0.3">
      <c r="A26" s="42" t="s">
        <v>121</v>
      </c>
      <c r="B26" s="41">
        <v>300000</v>
      </c>
      <c r="D26" s="14"/>
    </row>
    <row r="27" spans="1:4" x14ac:dyDescent="0.3">
      <c r="A27" s="42" t="s">
        <v>122</v>
      </c>
      <c r="B27" s="41">
        <v>300000</v>
      </c>
      <c r="D27" s="14"/>
    </row>
    <row r="28" spans="1:4" x14ac:dyDescent="0.3">
      <c r="A28" s="42" t="s">
        <v>123</v>
      </c>
      <c r="B28" s="41">
        <v>300000</v>
      </c>
      <c r="D28" s="14"/>
    </row>
    <row r="29" spans="1:4" x14ac:dyDescent="0.3">
      <c r="A29" s="42" t="s">
        <v>124</v>
      </c>
      <c r="B29" s="41">
        <v>300000</v>
      </c>
      <c r="D29" s="14"/>
    </row>
    <row r="30" spans="1:4" x14ac:dyDescent="0.3">
      <c r="A30" s="42" t="s">
        <v>125</v>
      </c>
      <c r="B30" s="41">
        <v>300000</v>
      </c>
      <c r="D30" s="14"/>
    </row>
    <row r="31" spans="1:4" x14ac:dyDescent="0.3">
      <c r="A31" s="42" t="s">
        <v>126</v>
      </c>
      <c r="B31" s="41">
        <v>300000</v>
      </c>
      <c r="D31" s="14"/>
    </row>
    <row r="32" spans="1:4" x14ac:dyDescent="0.3">
      <c r="A32" s="42" t="s">
        <v>127</v>
      </c>
      <c r="B32" s="41">
        <v>300000</v>
      </c>
      <c r="D32" s="14"/>
    </row>
    <row r="33" spans="1:6" x14ac:dyDescent="0.3">
      <c r="A33" s="42" t="s">
        <v>128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9" zoomScaleNormal="100" workbookViewId="0">
      <selection activeCell="A15" sqref="A1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130</v>
      </c>
      <c r="B5" s="3"/>
      <c r="C5" s="37">
        <f>15627472.26+49613444.92</f>
        <v>65240917.18</v>
      </c>
      <c r="F5" s="11"/>
    </row>
    <row r="6" spans="1:7" x14ac:dyDescent="0.3">
      <c r="A6" s="3" t="s">
        <v>132</v>
      </c>
      <c r="B6" s="3"/>
      <c r="C6" s="11">
        <f>'[1]Juli''2021'!$D$6</f>
        <v>624735</v>
      </c>
      <c r="D6" s="11"/>
    </row>
    <row r="7" spans="1:7" x14ac:dyDescent="0.3">
      <c r="A7" s="3" t="s">
        <v>131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133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134</v>
      </c>
      <c r="B19" s="3"/>
      <c r="C19" s="3"/>
      <c r="D19" s="21">
        <f>D8+D18</f>
        <v>651284</v>
      </c>
    </row>
    <row r="20" spans="1:4" x14ac:dyDescent="0.3">
      <c r="A20" s="3" t="s">
        <v>135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136</v>
      </c>
      <c r="B22" s="41">
        <v>300000</v>
      </c>
      <c r="D22" s="14"/>
    </row>
    <row r="23" spans="1:4" x14ac:dyDescent="0.3">
      <c r="A23" s="42" t="s">
        <v>137</v>
      </c>
      <c r="B23" s="41">
        <v>300000</v>
      </c>
      <c r="D23" s="14"/>
    </row>
    <row r="24" spans="1:4" x14ac:dyDescent="0.3">
      <c r="A24" s="42" t="s">
        <v>138</v>
      </c>
      <c r="B24" s="41">
        <v>300000</v>
      </c>
      <c r="D24" s="14"/>
    </row>
    <row r="25" spans="1:4" x14ac:dyDescent="0.3">
      <c r="A25" s="42" t="s">
        <v>139</v>
      </c>
      <c r="B25" s="41">
        <v>300000</v>
      </c>
      <c r="D25" s="14"/>
    </row>
    <row r="26" spans="1:4" x14ac:dyDescent="0.3">
      <c r="A26" s="42" t="s">
        <v>140</v>
      </c>
      <c r="B26" s="41">
        <v>300000</v>
      </c>
      <c r="D26" s="14"/>
    </row>
    <row r="27" spans="1:4" x14ac:dyDescent="0.3">
      <c r="A27" s="42" t="s">
        <v>141</v>
      </c>
      <c r="B27" s="41">
        <v>300000</v>
      </c>
      <c r="D27" s="14"/>
    </row>
    <row r="28" spans="1:4" x14ac:dyDescent="0.3">
      <c r="A28" s="42" t="s">
        <v>142</v>
      </c>
      <c r="B28" s="41">
        <v>300000</v>
      </c>
      <c r="D28" s="14"/>
    </row>
    <row r="29" spans="1:4" x14ac:dyDescent="0.3">
      <c r="A29" s="42" t="s">
        <v>143</v>
      </c>
      <c r="B29" s="41">
        <v>300000</v>
      </c>
      <c r="D29" s="14"/>
    </row>
    <row r="30" spans="1:4" x14ac:dyDescent="0.3">
      <c r="A30" s="42" t="s">
        <v>144</v>
      </c>
      <c r="B30" s="41">
        <v>300000</v>
      </c>
      <c r="D30" s="14"/>
    </row>
    <row r="31" spans="1:4" x14ac:dyDescent="0.3">
      <c r="A31" s="42" t="s">
        <v>145</v>
      </c>
      <c r="B31" s="41">
        <v>300000</v>
      </c>
      <c r="D31" s="14"/>
    </row>
    <row r="32" spans="1:4" x14ac:dyDescent="0.3">
      <c r="A32" s="42" t="s">
        <v>146</v>
      </c>
      <c r="B32" s="41">
        <v>300000</v>
      </c>
      <c r="D32" s="14"/>
    </row>
    <row r="33" spans="1:6" x14ac:dyDescent="0.3">
      <c r="A33" s="42" t="s">
        <v>147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C6" sqref="C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148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149</v>
      </c>
      <c r="B5" s="3"/>
      <c r="C5" s="37">
        <f>15628499.26+38776444.92</f>
        <v>54404944.18</v>
      </c>
      <c r="F5" s="11"/>
    </row>
    <row r="6" spans="1:7" x14ac:dyDescent="0.3">
      <c r="A6" s="3" t="s">
        <v>150</v>
      </c>
      <c r="B6" s="3"/>
      <c r="C6" s="11">
        <f>'[1]Agust''021'!$D$6</f>
        <v>8433735</v>
      </c>
      <c r="D6" s="11"/>
    </row>
    <row r="7" spans="1:7" x14ac:dyDescent="0.3">
      <c r="A7" s="3" t="s">
        <v>151</v>
      </c>
      <c r="B7" s="3"/>
      <c r="C7" s="3"/>
      <c r="D7" s="15">
        <f>SUM(C5:C6)</f>
        <v>62838679.18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152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'[1]Agust''021'!$D$60</f>
        <v>1484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3651484</v>
      </c>
    </row>
    <row r="19" spans="1:4" x14ac:dyDescent="0.3">
      <c r="A19" s="33" t="s">
        <v>153</v>
      </c>
      <c r="B19" s="3"/>
      <c r="C19" s="3"/>
      <c r="D19" s="21">
        <f>D8+D18</f>
        <v>3651484</v>
      </c>
    </row>
    <row r="20" spans="1:4" x14ac:dyDescent="0.3">
      <c r="A20" s="3" t="s">
        <v>154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155</v>
      </c>
      <c r="B22" s="41">
        <v>300000</v>
      </c>
      <c r="D22" s="14"/>
    </row>
    <row r="23" spans="1:4" x14ac:dyDescent="0.3">
      <c r="A23" s="42" t="s">
        <v>156</v>
      </c>
      <c r="B23" s="41">
        <v>300000</v>
      </c>
      <c r="D23" s="14"/>
    </row>
    <row r="24" spans="1:4" x14ac:dyDescent="0.3">
      <c r="A24" s="42" t="s">
        <v>157</v>
      </c>
      <c r="B24" s="41">
        <v>300000</v>
      </c>
      <c r="D24" s="14"/>
    </row>
    <row r="25" spans="1:4" x14ac:dyDescent="0.3">
      <c r="A25" s="42" t="s">
        <v>158</v>
      </c>
      <c r="B25" s="41">
        <v>300000</v>
      </c>
      <c r="D25" s="14"/>
    </row>
    <row r="26" spans="1:4" x14ac:dyDescent="0.3">
      <c r="A26" s="42" t="s">
        <v>185</v>
      </c>
      <c r="B26" s="41">
        <v>300000</v>
      </c>
      <c r="D26" s="14"/>
    </row>
    <row r="27" spans="1:4" x14ac:dyDescent="0.3">
      <c r="A27" s="42" t="s">
        <v>159</v>
      </c>
      <c r="B27" s="41">
        <v>300000</v>
      </c>
      <c r="D27" s="14"/>
    </row>
    <row r="28" spans="1:4" x14ac:dyDescent="0.3">
      <c r="A28" s="42" t="s">
        <v>160</v>
      </c>
      <c r="B28" s="41">
        <v>300000</v>
      </c>
      <c r="D28" s="14"/>
    </row>
    <row r="29" spans="1:4" x14ac:dyDescent="0.3">
      <c r="A29" s="42" t="s">
        <v>161</v>
      </c>
      <c r="B29" s="41">
        <v>300000</v>
      </c>
      <c r="D29" s="14"/>
    </row>
    <row r="30" spans="1:4" x14ac:dyDescent="0.3">
      <c r="A30" s="42" t="s">
        <v>162</v>
      </c>
      <c r="B30" s="41">
        <v>300000</v>
      </c>
      <c r="D30" s="14"/>
    </row>
    <row r="31" spans="1:4" x14ac:dyDescent="0.3">
      <c r="A31" s="42" t="s">
        <v>163</v>
      </c>
      <c r="B31" s="41">
        <v>300000</v>
      </c>
      <c r="D31" s="14"/>
    </row>
    <row r="32" spans="1:4" x14ac:dyDescent="0.3">
      <c r="A32" s="42" t="s">
        <v>164</v>
      </c>
      <c r="B32" s="41">
        <v>300000</v>
      </c>
      <c r="D32" s="14"/>
    </row>
    <row r="33" spans="1:7" x14ac:dyDescent="0.3">
      <c r="A33" s="42" t="s">
        <v>165</v>
      </c>
      <c r="B33" s="41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'[1]Agust''021'!$E$59</f>
        <v>71297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3671297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62818866.18</v>
      </c>
      <c r="F41" s="20"/>
      <c r="G41" s="20"/>
    </row>
    <row r="42" spans="1:7" ht="17.25" thickTop="1" x14ac:dyDescent="0.3">
      <c r="A42" s="12"/>
      <c r="D42" s="10"/>
      <c r="F42" s="20"/>
    </row>
    <row r="43" spans="1:7" x14ac:dyDescent="0.3">
      <c r="A43" s="3"/>
      <c r="B43" s="7"/>
      <c r="F43" s="20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5" zoomScaleNormal="100" workbookViewId="0">
      <selection activeCell="B38" sqref="B3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167</v>
      </c>
      <c r="B5" s="3"/>
      <c r="C5" s="37">
        <f>18629686.26+38716444.92</f>
        <v>57346131.180000007</v>
      </c>
      <c r="F5" s="11"/>
    </row>
    <row r="6" spans="1:7" x14ac:dyDescent="0.3">
      <c r="A6" s="3" t="s">
        <v>168</v>
      </c>
      <c r="B6" s="3"/>
      <c r="C6" s="11">
        <f>'[1]Sept''2021'!$D$6</f>
        <v>5442735</v>
      </c>
      <c r="D6" s="11"/>
    </row>
    <row r="7" spans="1:7" x14ac:dyDescent="0.3">
      <c r="A7" s="3" t="s">
        <v>169</v>
      </c>
      <c r="B7" s="3"/>
      <c r="C7" s="3"/>
      <c r="D7" s="15">
        <f>SUM(C5:C6)</f>
        <v>62788866.180000007</v>
      </c>
      <c r="F7" s="16"/>
    </row>
    <row r="8" spans="1:7" x14ac:dyDescent="0.3">
      <c r="A8" s="3"/>
      <c r="B8" s="3"/>
      <c r="C8" s="3"/>
      <c r="D8" s="3"/>
      <c r="F8" s="6">
        <f>38716444.92-30000</f>
        <v>38686444.920000002</v>
      </c>
    </row>
    <row r="9" spans="1:7" x14ac:dyDescent="0.3">
      <c r="A9" s="3" t="s">
        <v>170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3000000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f>'[1]Sept''2021'!$D$59</f>
        <v>3879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3653879</v>
      </c>
    </row>
    <row r="18" spans="1:4" x14ac:dyDescent="0.3">
      <c r="A18" s="33" t="s">
        <v>171</v>
      </c>
      <c r="B18" s="3"/>
      <c r="C18" s="3"/>
      <c r="D18" s="21">
        <f>D8+D17</f>
        <v>3653879</v>
      </c>
    </row>
    <row r="19" spans="1:4" x14ac:dyDescent="0.3">
      <c r="A19" s="3" t="s">
        <v>172</v>
      </c>
      <c r="B19" s="3"/>
      <c r="C19" s="3"/>
      <c r="D19" s="16"/>
    </row>
    <row r="20" spans="1:4" x14ac:dyDescent="0.3">
      <c r="A20" s="39" t="s">
        <v>14</v>
      </c>
      <c r="B20" s="1"/>
      <c r="C20" s="3"/>
      <c r="D20" s="3"/>
    </row>
    <row r="21" spans="1:4" x14ac:dyDescent="0.3">
      <c r="A21" s="42" t="s">
        <v>173</v>
      </c>
      <c r="B21" s="41">
        <v>300000</v>
      </c>
      <c r="D21" s="14"/>
    </row>
    <row r="22" spans="1:4" x14ac:dyDescent="0.3">
      <c r="A22" s="42" t="s">
        <v>174</v>
      </c>
      <c r="B22" s="41">
        <v>300000</v>
      </c>
      <c r="D22" s="14"/>
    </row>
    <row r="23" spans="1:4" x14ac:dyDescent="0.3">
      <c r="A23" s="42" t="s">
        <v>175</v>
      </c>
      <c r="B23" s="41">
        <v>300000</v>
      </c>
      <c r="D23" s="14"/>
    </row>
    <row r="24" spans="1:4" x14ac:dyDescent="0.3">
      <c r="A24" s="42" t="s">
        <v>176</v>
      </c>
      <c r="B24" s="41">
        <v>300000</v>
      </c>
      <c r="D24" s="14"/>
    </row>
    <row r="25" spans="1:4" x14ac:dyDescent="0.3">
      <c r="A25" s="42" t="s">
        <v>184</v>
      </c>
      <c r="B25" s="41">
        <v>300000</v>
      </c>
      <c r="D25" s="14"/>
    </row>
    <row r="26" spans="1:4" x14ac:dyDescent="0.3">
      <c r="A26" s="42" t="s">
        <v>177</v>
      </c>
      <c r="B26" s="41">
        <v>300000</v>
      </c>
      <c r="D26" s="14"/>
    </row>
    <row r="27" spans="1:4" x14ac:dyDescent="0.3">
      <c r="A27" s="42" t="s">
        <v>178</v>
      </c>
      <c r="B27" s="41">
        <v>300000</v>
      </c>
      <c r="D27" s="14"/>
    </row>
    <row r="28" spans="1:4" x14ac:dyDescent="0.3">
      <c r="A28" s="42" t="s">
        <v>179</v>
      </c>
      <c r="B28" s="41">
        <v>300000</v>
      </c>
      <c r="D28" s="14"/>
    </row>
    <row r="29" spans="1:4" x14ac:dyDescent="0.3">
      <c r="A29" s="42" t="s">
        <v>180</v>
      </c>
      <c r="B29" s="41">
        <v>300000</v>
      </c>
      <c r="D29" s="14"/>
    </row>
    <row r="30" spans="1:4" x14ac:dyDescent="0.3">
      <c r="A30" s="42" t="s">
        <v>181</v>
      </c>
      <c r="B30" s="41">
        <v>300000</v>
      </c>
      <c r="D30" s="14"/>
    </row>
    <row r="31" spans="1:4" x14ac:dyDescent="0.3">
      <c r="A31" s="42" t="s">
        <v>182</v>
      </c>
      <c r="B31" s="41">
        <v>300000</v>
      </c>
      <c r="D31" s="14"/>
    </row>
    <row r="32" spans="1:4" x14ac:dyDescent="0.3">
      <c r="A32" s="42" t="s">
        <v>183</v>
      </c>
      <c r="B32" s="41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'[1]Sept''2021'!$E$58-30000</f>
        <v>47776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3647776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62794969.180000007</v>
      </c>
      <c r="F40" s="20"/>
      <c r="G40" s="20"/>
    </row>
    <row r="41" spans="1:7" ht="17.25" thickTop="1" x14ac:dyDescent="0.3">
      <c r="A41" s="12"/>
      <c r="D41" s="10"/>
      <c r="F41" s="20"/>
    </row>
    <row r="42" spans="1:7" x14ac:dyDescent="0.3">
      <c r="A42" s="3"/>
      <c r="B42" s="7"/>
      <c r="F42" s="20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Jan'2021</vt:lpstr>
      <vt:lpstr>Feb'2021</vt:lpstr>
      <vt:lpstr>Mar'2021</vt:lpstr>
      <vt:lpstr>Apr'2021</vt:lpstr>
      <vt:lpstr>Mei'2021</vt:lpstr>
      <vt:lpstr>Juni'21</vt:lpstr>
      <vt:lpstr>Juli'21</vt:lpstr>
      <vt:lpstr>Agustus'21</vt:lpstr>
      <vt:lpstr>September'21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2021-12-06T02:57:18Z</dcterms:modified>
</cp:coreProperties>
</file>