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ak dan Positif Fund\Anak Fund\2022\Laporan Anak Fund\"/>
    </mc:Choice>
  </mc:AlternateContent>
  <xr:revisionPtr revIDLastSave="0" documentId="13_ncr:1_{D46CE23D-D598-468B-A8D0-40D7C1D53867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Jan 2022" sheetId="64" r:id="rId1"/>
    <sheet name="Feb 2022" sheetId="65" r:id="rId2"/>
    <sheet name="Mar'2022" sheetId="66" r:id="rId3"/>
    <sheet name="Apr'22" sheetId="67" r:id="rId4"/>
    <sheet name="Mei'2022" sheetId="68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0" i="68" l="1"/>
  <c r="D41" i="68" s="1"/>
  <c r="B19" i="68"/>
  <c r="C6" i="68"/>
  <c r="C5" i="68"/>
  <c r="D20" i="68"/>
  <c r="D21" i="68" s="1"/>
  <c r="C6" i="67"/>
  <c r="B38" i="67"/>
  <c r="D39" i="67" s="1"/>
  <c r="B17" i="67"/>
  <c r="C5" i="67"/>
  <c r="D7" i="68" l="1"/>
  <c r="D43" i="68" s="1"/>
  <c r="D18" i="67"/>
  <c r="D19" i="67" s="1"/>
  <c r="D41" i="67" s="1"/>
  <c r="D7" i="67"/>
  <c r="C6" i="66"/>
  <c r="C5" i="66"/>
  <c r="B38" i="66"/>
  <c r="D39" i="66" s="1"/>
  <c r="B17" i="66"/>
  <c r="D18" i="66" s="1"/>
  <c r="D19" i="66" l="1"/>
  <c r="D7" i="66"/>
  <c r="B37" i="65"/>
  <c r="B16" i="65"/>
  <c r="C6" i="65"/>
  <c r="C5" i="65"/>
  <c r="D41" i="66" l="1"/>
  <c r="D38" i="65"/>
  <c r="D17" i="65"/>
  <c r="D18" i="65" s="1"/>
  <c r="D7" i="65" l="1"/>
  <c r="D40" i="65" s="1"/>
  <c r="C5" i="64"/>
  <c r="B37" i="64" l="1"/>
  <c r="B16" i="64"/>
  <c r="C6" i="64"/>
  <c r="D38" i="64" l="1"/>
  <c r="D17" i="64"/>
  <c r="D18" i="64" s="1"/>
  <c r="D7" i="64" l="1"/>
  <c r="D40" i="64" s="1"/>
</calcChain>
</file>

<file path=xl/sharedStrings.xml><?xml version="1.0" encoding="utf-8"?>
<sst xmlns="http://schemas.openxmlformats.org/spreadsheetml/2006/main" count="203" uniqueCount="116">
  <si>
    <t>Yayasan Spiritia</t>
  </si>
  <si>
    <t>Anak Fund</t>
  </si>
  <si>
    <t>Akumulasi Bunga Bank</t>
  </si>
  <si>
    <t>+</t>
  </si>
  <si>
    <t>Total penerimaan</t>
  </si>
  <si>
    <t>Biaya Bank</t>
  </si>
  <si>
    <t>Total pengeluaran</t>
  </si>
  <si>
    <t xml:space="preserve">Saldo Akhir    </t>
  </si>
  <si>
    <t>Disiapkan oleh,</t>
  </si>
  <si>
    <t>M.Tamjid</t>
  </si>
  <si>
    <t>1.Atas nama : Yayasan Spiritia</t>
  </si>
  <si>
    <t xml:space="preserve">   Bank BRI cabang Yarsi, Jakarta</t>
  </si>
  <si>
    <t xml:space="preserve">   No. Rekening 2079.01.000024.30.2</t>
  </si>
  <si>
    <t>No Name</t>
  </si>
  <si>
    <t xml:space="preserve">   Bank CIMB Niaga, Jakarta</t>
  </si>
  <si>
    <t xml:space="preserve">   No. Rekening 8000 8267 5600</t>
  </si>
  <si>
    <t>Anak Fund DIY Januari 2022</t>
  </si>
  <si>
    <t>Anak Fund Medan Januari 2022</t>
  </si>
  <si>
    <t>Anak Fund Lampung Januari 2022</t>
  </si>
  <si>
    <t>Anak Fund Mataram Januari 2022</t>
  </si>
  <si>
    <t>Anak Fund Makassar Januari 2022</t>
  </si>
  <si>
    <t>Anak Fund Kupang Januari 2022</t>
  </si>
  <si>
    <t>Anak Fund Jambi Januari 2022</t>
  </si>
  <si>
    <t>Anak Fund Sorong Januari 2022</t>
  </si>
  <si>
    <t>Anak Fund Palembang  Januari 2022</t>
  </si>
  <si>
    <t>Anak Fund Kepualauan Riau Januari 2022</t>
  </si>
  <si>
    <t>Anak Fund Ambon Januari 2022</t>
  </si>
  <si>
    <t>Anak Fund Merauke Januari 2022</t>
  </si>
  <si>
    <t>Ryan Sumadihardja</t>
  </si>
  <si>
    <t>Periode Januari 2022</t>
  </si>
  <si>
    <t>Saldo Bank 1 Januari 2022</t>
  </si>
  <si>
    <t>Saldo Kas 1 Januari 2022</t>
  </si>
  <si>
    <t>Saldo awal 1 Januari 2022</t>
  </si>
  <si>
    <t>Total Bulan Januari 2022</t>
  </si>
  <si>
    <t>Pengeluaran selama 1 Januari 2022:</t>
  </si>
  <si>
    <t>Penerimaan di bulan Januari 2022:</t>
  </si>
  <si>
    <t>Periode Februari 2022</t>
  </si>
  <si>
    <t>Saldo Bank 1 Februari 2022</t>
  </si>
  <si>
    <t>Saldo Kas 1 Februari 2022</t>
  </si>
  <si>
    <t>Saldo awal 1 Februari 2022</t>
  </si>
  <si>
    <t>Penerimaan di bulan Februari 2022:</t>
  </si>
  <si>
    <t>Total Bulan Februari 2022</t>
  </si>
  <si>
    <t>Pengeluaran selama 1 Februari 2022:</t>
  </si>
  <si>
    <t>Anak Fund DIY  Februari 2022</t>
  </si>
  <si>
    <t>Anak Fund Medan Februari 2022</t>
  </si>
  <si>
    <t>Anak Fund Lampung  Februari 2022</t>
  </si>
  <si>
    <t>Anak Fund Mataram  Februari 2022</t>
  </si>
  <si>
    <t>Anak Fund Makassar  Februari 2022</t>
  </si>
  <si>
    <t>Anak Fund Kupang  Februari 2022</t>
  </si>
  <si>
    <t>Anak Fund Jambi  Februari 2022</t>
  </si>
  <si>
    <t>Anak Fund Sorong  Februari 2022</t>
  </si>
  <si>
    <t>Anak Fund Palembang   Februari 2022</t>
  </si>
  <si>
    <t>Anak Fund Kepualauan Riau  Februari 2022</t>
  </si>
  <si>
    <t>Anak Fund Ambon  Februari 2022</t>
  </si>
  <si>
    <t>Anak Fund Merauke  Februari 2022</t>
  </si>
  <si>
    <t>Rian Sumadihardja</t>
  </si>
  <si>
    <t>Periode Maret 2022</t>
  </si>
  <si>
    <t>Saldo Bank 1 Maret 2022</t>
  </si>
  <si>
    <t>Saldo Kas 1 Maret 2022</t>
  </si>
  <si>
    <t>Saldo awal 1 Maret 2022</t>
  </si>
  <si>
    <t>Penerimaan di bulan Maret 2022:</t>
  </si>
  <si>
    <t>Total Bulan Maret 2022</t>
  </si>
  <si>
    <t>Pengeluaran selama 1 Maret 2022:</t>
  </si>
  <si>
    <t>Anak Fund DIY  Maret 2022</t>
  </si>
  <si>
    <t>Anak Fund Medan Maret 2022</t>
  </si>
  <si>
    <t>Anak Fund Lampung  Maret 2022</t>
  </si>
  <si>
    <t>Anak Fund Mataram Maret 2022</t>
  </si>
  <si>
    <t>Anak Fund Makassar  Maret 2022</t>
  </si>
  <si>
    <t>Anak Fund Kupang  Maret 2022</t>
  </si>
  <si>
    <t>Anak Fund Jambi Maret 2022</t>
  </si>
  <si>
    <t>Anak Fund Sorong  Maret 2022</t>
  </si>
  <si>
    <t>Anak Fund Palembang   Maret 2022</t>
  </si>
  <si>
    <t>Anak Fund Kepualauan Riau  Maret 2022</t>
  </si>
  <si>
    <t>Anak Fund Ambon Maret 2022</t>
  </si>
  <si>
    <t>Anak Fund Merauke  Maret 2022</t>
  </si>
  <si>
    <t>Rifki Patrul</t>
  </si>
  <si>
    <t>Rafi Sahdewa</t>
  </si>
  <si>
    <t>Periode April 2022</t>
  </si>
  <si>
    <t>Saldo Bank 1 April 2022</t>
  </si>
  <si>
    <t>Saldo Kas 1 April 2022</t>
  </si>
  <si>
    <t>Saldo awal 1 April 2022</t>
  </si>
  <si>
    <t>Penerimaan di bulan April 2022:</t>
  </si>
  <si>
    <t>Total Bulan April 2022</t>
  </si>
  <si>
    <t>Pengeluaran selama 1 April 2022:</t>
  </si>
  <si>
    <t>Anak Fund DIY April 2022</t>
  </si>
  <si>
    <t>Anak Fund Medan April 2022</t>
  </si>
  <si>
    <t>Anak Fund Lampung  April 2022</t>
  </si>
  <si>
    <t>Anak Fund Mataram April 2022</t>
  </si>
  <si>
    <t>Anak Fund Kupang  April 2022</t>
  </si>
  <si>
    <t>Anak Fund Jambi April 2022</t>
  </si>
  <si>
    <t>Anak Fund Sorong  April 2022</t>
  </si>
  <si>
    <t>Anak Fund Palembang  April 2022</t>
  </si>
  <si>
    <t>Anak Fund Makassar April 2022</t>
  </si>
  <si>
    <t>Anak Fund Kepualauan Riau  April 2022</t>
  </si>
  <si>
    <t>Anak Fund Ambon April 2022</t>
  </si>
  <si>
    <t>Anak Fund Merauke  April 2022</t>
  </si>
  <si>
    <t>Periode Mei 2022</t>
  </si>
  <si>
    <t>Saldo Bank 1 Mei 2022</t>
  </si>
  <si>
    <t>Saldo Kas 1 Mei 2022</t>
  </si>
  <si>
    <t>Saldo awal 1 Mei 2022</t>
  </si>
  <si>
    <t>Penerimaan di bulan Mei 2022:</t>
  </si>
  <si>
    <t>Total Bulan Mei 2022</t>
  </si>
  <si>
    <t>Pengeluaran selama 1 Mei 2022:</t>
  </si>
  <si>
    <t>Lorenzio LA</t>
  </si>
  <si>
    <t>Anak Fund DIY  Mei 2022</t>
  </si>
  <si>
    <t>Anak Fund Medan Mei 2022</t>
  </si>
  <si>
    <t>Anak Fund Lampung Mei 2022</t>
  </si>
  <si>
    <t>Anak Fund Mataram Mei 2022</t>
  </si>
  <si>
    <t>Anak Fund Makassar Mei 2022</t>
  </si>
  <si>
    <t>Anak Fund Kupang Mei 2022</t>
  </si>
  <si>
    <t>Anak Fund Jambi Mei 2022</t>
  </si>
  <si>
    <t>Anak Fund Sorong  Mei 2022</t>
  </si>
  <si>
    <t>Anak Fund Palembang Mei 2022</t>
  </si>
  <si>
    <t>Anak Fund Kepualauan Riau Mei 2022</t>
  </si>
  <si>
    <t>Anak Fund Ambon Mei 2022</t>
  </si>
  <si>
    <t>Anak Fund Merauke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</si>
</sst>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Book Antiqua"/>
      <family val="1"/>
    </font>
    <font>
      <sz val="11"/>
      <name val="Book Antiqua"/>
      <family val="1"/>
    </font>
    <font>
      <b/>
      <i/>
      <sz val="1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1">
    <xf numFmtId="0" fontId="0" fillId="0" borderId="0" xfId="0"/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Fill="1"/>
    <xf numFmtId="3" fontId="3" fillId="0" borderId="0" xfId="0" applyNumberFormat="1" applyFont="1" applyFill="1" applyAlignment="1">
      <alignment horizontal="right"/>
    </xf>
    <xf numFmtId="165" fontId="3" fillId="0" borderId="0" xfId="1" applyNumberFormat="1" applyFont="1" applyFill="1" applyBorder="1"/>
    <xf numFmtId="0" fontId="5" fillId="0" borderId="0" xfId="0" applyFont="1" applyFill="1"/>
    <xf numFmtId="165" fontId="3" fillId="0" borderId="0" xfId="1" applyNumberFormat="1" applyFont="1" applyFill="1"/>
    <xf numFmtId="165" fontId="3" fillId="0" borderId="1" xfId="1" applyNumberFormat="1" applyFont="1" applyFill="1" applyBorder="1"/>
    <xf numFmtId="3" fontId="3" fillId="0" borderId="1" xfId="0" applyNumberFormat="1" applyFont="1" applyFill="1" applyBorder="1" applyAlignment="1">
      <alignment horizontal="right"/>
    </xf>
    <xf numFmtId="165" fontId="5" fillId="0" borderId="0" xfId="1" applyNumberFormat="1" applyFont="1" applyFill="1"/>
    <xf numFmtId="41" fontId="5" fillId="0" borderId="0" xfId="2" applyFont="1" applyFill="1"/>
    <xf numFmtId="0" fontId="2" fillId="0" borderId="0" xfId="0" applyFont="1" applyFill="1"/>
    <xf numFmtId="17" fontId="2" fillId="0" borderId="0" xfId="0" applyNumberFormat="1" applyFont="1" applyFill="1"/>
    <xf numFmtId="3" fontId="3" fillId="0" borderId="0" xfId="0" applyNumberFormat="1" applyFont="1" applyFill="1"/>
    <xf numFmtId="3" fontId="2" fillId="0" borderId="0" xfId="0" applyNumberFormat="1" applyFont="1" applyFill="1" applyBorder="1"/>
    <xf numFmtId="3" fontId="3" fillId="0" borderId="0" xfId="0" applyNumberFormat="1" applyFont="1" applyFill="1" applyBorder="1"/>
    <xf numFmtId="165" fontId="5" fillId="0" borderId="0" xfId="0" applyNumberFormat="1" applyFont="1" applyFill="1"/>
    <xf numFmtId="0" fontId="4" fillId="0" borderId="0" xfId="0" applyFont="1" applyFill="1"/>
    <xf numFmtId="3" fontId="2" fillId="0" borderId="1" xfId="0" applyNumberFormat="1" applyFont="1" applyFill="1" applyBorder="1"/>
    <xf numFmtId="3" fontId="5" fillId="0" borderId="0" xfId="0" applyNumberFormat="1" applyFont="1" applyFill="1"/>
    <xf numFmtId="3" fontId="5" fillId="0" borderId="0" xfId="0" applyNumberFormat="1" applyFont="1" applyFill="1" applyBorder="1"/>
    <xf numFmtId="0" fontId="3" fillId="0" borderId="0" xfId="0" quotePrefix="1" applyFont="1" applyFill="1" applyAlignment="1">
      <alignment horizontal="left"/>
    </xf>
    <xf numFmtId="3" fontId="2" fillId="0" borderId="2" xfId="0" applyNumberFormat="1" applyFont="1" applyFill="1" applyBorder="1"/>
    <xf numFmtId="0" fontId="6" fillId="0" borderId="0" xfId="0" applyFont="1" applyFill="1"/>
    <xf numFmtId="0" fontId="3" fillId="0" borderId="4" xfId="0" applyNumberFormat="1" applyFont="1" applyFill="1" applyBorder="1" applyAlignment="1">
      <alignment horizontal="left"/>
    </xf>
    <xf numFmtId="0" fontId="3" fillId="0" borderId="4" xfId="0" applyNumberFormat="1" applyFont="1" applyFill="1" applyBorder="1"/>
    <xf numFmtId="41" fontId="5" fillId="0" borderId="6" xfId="2" applyFont="1" applyFill="1" applyBorder="1"/>
    <xf numFmtId="41" fontId="5" fillId="0" borderId="7" xfId="2" applyFont="1" applyFill="1" applyBorder="1"/>
    <xf numFmtId="41" fontId="5" fillId="0" borderId="3" xfId="2" applyFont="1" applyFill="1" applyBorder="1"/>
    <xf numFmtId="0" fontId="5" fillId="0" borderId="0" xfId="0" applyFont="1" applyFill="1" applyBorder="1"/>
    <xf numFmtId="0" fontId="3" fillId="0" borderId="0" xfId="0" quotePrefix="1" applyFont="1" applyFill="1"/>
    <xf numFmtId="0" fontId="3" fillId="0" borderId="5" xfId="0" applyNumberFormat="1" applyFont="1" applyFill="1" applyBorder="1" applyAlignment="1">
      <alignment horizontal="left"/>
    </xf>
    <xf numFmtId="0" fontId="3" fillId="0" borderId="6" xfId="0" applyNumberFormat="1" applyFont="1" applyFill="1" applyBorder="1"/>
    <xf numFmtId="0" fontId="3" fillId="0" borderId="8" xfId="0" applyNumberFormat="1" applyFont="1" applyFill="1" applyBorder="1" applyAlignment="1">
      <alignment horizontal="left"/>
    </xf>
    <xf numFmtId="41" fontId="5" fillId="0" borderId="8" xfId="2" applyFont="1" applyFill="1" applyBorder="1"/>
    <xf numFmtId="41" fontId="5" fillId="0" borderId="5" xfId="2" applyFont="1" applyFill="1" applyBorder="1"/>
    <xf numFmtId="41" fontId="5" fillId="0" borderId="4" xfId="2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8" xfId="0" applyNumberFormat="1" applyFont="1" applyFill="1" applyBorder="1"/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poran%20Anak%20Fund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'22"/>
      <sheetName val="Feb'22"/>
      <sheetName val="Mar'22"/>
      <sheetName val="Apr'22"/>
      <sheetName val="Mei'22"/>
      <sheetName val="Jun'22"/>
    </sheetNames>
    <sheetDataSet>
      <sheetData sheetId="0">
        <row r="6">
          <cell r="D6">
            <v>4254235</v>
          </cell>
        </row>
        <row r="58">
          <cell r="E58">
            <v>36077</v>
          </cell>
        </row>
        <row r="59">
          <cell r="D59">
            <v>5387</v>
          </cell>
        </row>
      </sheetData>
      <sheetData sheetId="1">
        <row r="6">
          <cell r="D6">
            <v>1299235</v>
          </cell>
        </row>
        <row r="59">
          <cell r="E59">
            <v>94615</v>
          </cell>
        </row>
        <row r="60">
          <cell r="D60">
            <v>5573</v>
          </cell>
        </row>
      </sheetData>
      <sheetData sheetId="2">
        <row r="6">
          <cell r="D6">
            <v>9092735</v>
          </cell>
        </row>
        <row r="59">
          <cell r="E59">
            <v>92082</v>
          </cell>
        </row>
        <row r="60">
          <cell r="D60">
            <v>5408</v>
          </cell>
        </row>
      </sheetData>
      <sheetData sheetId="3">
        <row r="6">
          <cell r="D6">
            <v>6081735</v>
          </cell>
        </row>
        <row r="58">
          <cell r="E58">
            <v>66222</v>
          </cell>
        </row>
        <row r="59">
          <cell r="D59">
            <v>6110</v>
          </cell>
        </row>
      </sheetData>
      <sheetData sheetId="4">
        <row r="6">
          <cell r="D6">
            <v>3096735</v>
          </cell>
        </row>
        <row r="60">
          <cell r="E60">
            <v>99274</v>
          </cell>
        </row>
        <row r="61">
          <cell r="D61">
            <v>6370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opLeftCell="A28" zoomScaleNormal="100" workbookViewId="0">
      <selection activeCell="G9" sqref="G9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29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30</v>
      </c>
      <c r="B5" s="3"/>
      <c r="C5" s="11">
        <f>27819444.92+23241755.26</f>
        <v>51061200.180000007</v>
      </c>
    </row>
    <row r="6" spans="1:7" x14ac:dyDescent="0.3">
      <c r="A6" s="3" t="s">
        <v>31</v>
      </c>
      <c r="B6" s="3"/>
      <c r="C6" s="11">
        <f>'[1]Jan''22'!$D$6</f>
        <v>4254235</v>
      </c>
      <c r="D6" s="11"/>
    </row>
    <row r="7" spans="1:7" x14ac:dyDescent="0.3">
      <c r="A7" s="3" t="s">
        <v>32</v>
      </c>
      <c r="B7" s="3"/>
      <c r="C7" s="3"/>
      <c r="D7" s="15">
        <f>SUM(C5:C6)</f>
        <v>55315435.180000007</v>
      </c>
    </row>
    <row r="8" spans="1:7" x14ac:dyDescent="0.3">
      <c r="A8" s="3"/>
      <c r="B8" s="3"/>
      <c r="C8" s="3"/>
      <c r="D8" s="3"/>
    </row>
    <row r="9" spans="1:7" x14ac:dyDescent="0.3">
      <c r="A9" s="3" t="s">
        <v>35</v>
      </c>
      <c r="B9" s="3"/>
      <c r="C9" s="3"/>
      <c r="D9" s="16"/>
    </row>
    <row r="10" spans="1:7" x14ac:dyDescent="0.3">
      <c r="A10" s="32" t="s">
        <v>13</v>
      </c>
      <c r="B10" s="28">
        <v>300000</v>
      </c>
      <c r="C10" s="3"/>
      <c r="D10" s="16"/>
      <c r="G10" s="17"/>
    </row>
    <row r="11" spans="1:7" x14ac:dyDescent="0.3">
      <c r="A11" s="25" t="s">
        <v>13</v>
      </c>
      <c r="B11" s="29">
        <v>300000</v>
      </c>
      <c r="C11" s="3"/>
      <c r="D11" s="16"/>
    </row>
    <row r="12" spans="1:7" x14ac:dyDescent="0.3">
      <c r="A12" s="26" t="s">
        <v>13</v>
      </c>
      <c r="B12" s="29">
        <v>50000</v>
      </c>
      <c r="D12" s="16"/>
    </row>
    <row r="13" spans="1:7" x14ac:dyDescent="0.3">
      <c r="A13" s="33" t="s">
        <v>28</v>
      </c>
      <c r="B13" s="27">
        <v>3000000</v>
      </c>
      <c r="D13" s="16"/>
    </row>
    <row r="14" spans="1:7" x14ac:dyDescent="0.3">
      <c r="A14" s="30"/>
      <c r="B14" s="5"/>
      <c r="D14" s="16"/>
    </row>
    <row r="15" spans="1:7" x14ac:dyDescent="0.3">
      <c r="A15" s="30"/>
      <c r="B15" s="5"/>
      <c r="D15" s="16"/>
      <c r="E15" s="20"/>
    </row>
    <row r="16" spans="1:7" x14ac:dyDescent="0.3">
      <c r="A16" s="30" t="s">
        <v>2</v>
      </c>
      <c r="B16" s="8">
        <f>'[1]Jan''22'!$D$59</f>
        <v>5387</v>
      </c>
      <c r="C16" s="31" t="s">
        <v>3</v>
      </c>
      <c r="D16" s="16"/>
    </row>
    <row r="17" spans="1:4" x14ac:dyDescent="0.3">
      <c r="A17" s="18" t="s">
        <v>4</v>
      </c>
      <c r="B17" s="3"/>
      <c r="C17" s="3"/>
      <c r="D17" s="19">
        <f>SUM(B10:B16)</f>
        <v>3655387</v>
      </c>
    </row>
    <row r="18" spans="1:4" x14ac:dyDescent="0.3">
      <c r="A18" s="30" t="s">
        <v>33</v>
      </c>
      <c r="B18" s="3"/>
      <c r="C18" s="3"/>
      <c r="D18" s="21">
        <f>D8+D17</f>
        <v>3655387</v>
      </c>
    </row>
    <row r="19" spans="1:4" x14ac:dyDescent="0.3">
      <c r="A19" s="3" t="s">
        <v>34</v>
      </c>
      <c r="B19" s="3"/>
      <c r="C19" s="3"/>
      <c r="D19" s="16"/>
    </row>
    <row r="20" spans="1:4" x14ac:dyDescent="0.3">
      <c r="A20" s="3"/>
      <c r="B20" s="1"/>
      <c r="C20" s="3"/>
      <c r="D20" s="3"/>
    </row>
    <row r="21" spans="1:4" x14ac:dyDescent="0.3">
      <c r="A21" s="34" t="s">
        <v>16</v>
      </c>
      <c r="B21" s="35">
        <v>300000</v>
      </c>
      <c r="D21" s="14"/>
    </row>
    <row r="22" spans="1:4" x14ac:dyDescent="0.3">
      <c r="A22" s="34" t="s">
        <v>17</v>
      </c>
      <c r="B22" s="35">
        <v>300000</v>
      </c>
      <c r="D22" s="14"/>
    </row>
    <row r="23" spans="1:4" x14ac:dyDescent="0.3">
      <c r="A23" s="34" t="s">
        <v>18</v>
      </c>
      <c r="B23" s="35">
        <v>300000</v>
      </c>
      <c r="D23" s="14"/>
    </row>
    <row r="24" spans="1:4" x14ac:dyDescent="0.3">
      <c r="A24" s="34" t="s">
        <v>19</v>
      </c>
      <c r="B24" s="35">
        <v>300000</v>
      </c>
      <c r="D24" s="14"/>
    </row>
    <row r="25" spans="1:4" x14ac:dyDescent="0.3">
      <c r="A25" s="34" t="s">
        <v>20</v>
      </c>
      <c r="B25" s="35">
        <v>300000</v>
      </c>
      <c r="D25" s="14"/>
    </row>
    <row r="26" spans="1:4" x14ac:dyDescent="0.3">
      <c r="A26" s="34" t="s">
        <v>21</v>
      </c>
      <c r="B26" s="35">
        <v>300000</v>
      </c>
      <c r="D26" s="14"/>
    </row>
    <row r="27" spans="1:4" x14ac:dyDescent="0.3">
      <c r="A27" s="34" t="s">
        <v>22</v>
      </c>
      <c r="B27" s="35">
        <v>300000</v>
      </c>
      <c r="D27" s="14"/>
    </row>
    <row r="28" spans="1:4" x14ac:dyDescent="0.3">
      <c r="A28" s="34" t="s">
        <v>23</v>
      </c>
      <c r="B28" s="35">
        <v>300000</v>
      </c>
      <c r="D28" s="14"/>
    </row>
    <row r="29" spans="1:4" x14ac:dyDescent="0.3">
      <c r="A29" s="34" t="s">
        <v>24</v>
      </c>
      <c r="B29" s="35">
        <v>300000</v>
      </c>
      <c r="D29" s="14"/>
    </row>
    <row r="30" spans="1:4" x14ac:dyDescent="0.3">
      <c r="A30" s="34" t="s">
        <v>25</v>
      </c>
      <c r="B30" s="35">
        <v>300000</v>
      </c>
      <c r="D30" s="14"/>
    </row>
    <row r="31" spans="1:4" x14ac:dyDescent="0.3">
      <c r="A31" s="34" t="s">
        <v>26</v>
      </c>
      <c r="B31" s="35">
        <v>300000</v>
      </c>
      <c r="D31" s="14"/>
    </row>
    <row r="32" spans="1:4" x14ac:dyDescent="0.3">
      <c r="A32" s="34" t="s">
        <v>27</v>
      </c>
      <c r="B32" s="35">
        <v>300000</v>
      </c>
      <c r="D32" s="14"/>
    </row>
    <row r="33" spans="1:4" x14ac:dyDescent="0.3">
      <c r="A33" s="3"/>
      <c r="B33" s="1"/>
      <c r="D33" s="14"/>
    </row>
    <row r="34" spans="1:4" x14ac:dyDescent="0.3">
      <c r="A34" s="3"/>
      <c r="B34" s="1"/>
      <c r="D34" s="14"/>
    </row>
    <row r="35" spans="1:4" x14ac:dyDescent="0.3">
      <c r="A35" s="3"/>
      <c r="B35" s="1"/>
      <c r="D35" s="14"/>
    </row>
    <row r="36" spans="1:4" x14ac:dyDescent="0.3">
      <c r="A36" s="3"/>
      <c r="B36" s="1"/>
      <c r="D36" s="14"/>
    </row>
    <row r="37" spans="1:4" x14ac:dyDescent="0.3">
      <c r="A37" s="3" t="s">
        <v>5</v>
      </c>
      <c r="B37" s="9">
        <f>'[1]Jan''22'!$E$58</f>
        <v>36077</v>
      </c>
      <c r="C37" s="22" t="s">
        <v>3</v>
      </c>
      <c r="D37" s="14"/>
    </row>
    <row r="38" spans="1:4" x14ac:dyDescent="0.3">
      <c r="A38" s="18" t="s">
        <v>6</v>
      </c>
      <c r="B38" s="2"/>
      <c r="C38" s="3"/>
      <c r="D38" s="19">
        <f>SUM(B20:B37)</f>
        <v>3636077</v>
      </c>
    </row>
    <row r="39" spans="1:4" x14ac:dyDescent="0.3">
      <c r="A39" s="3"/>
      <c r="B39" s="4"/>
      <c r="C39" s="14"/>
      <c r="D39" s="16"/>
    </row>
    <row r="40" spans="1:4" ht="17.25" thickBot="1" x14ac:dyDescent="0.35">
      <c r="A40" s="12" t="s">
        <v>7</v>
      </c>
      <c r="B40" s="3"/>
      <c r="C40" s="3"/>
      <c r="D40" s="23">
        <f>D7+D18-D38</f>
        <v>55334745.180000007</v>
      </c>
    </row>
    <row r="41" spans="1:4" ht="17.25" thickTop="1" x14ac:dyDescent="0.3">
      <c r="A41" s="12"/>
      <c r="D41" s="10"/>
    </row>
    <row r="42" spans="1:4" x14ac:dyDescent="0.3">
      <c r="A42" s="3"/>
      <c r="B42" s="7"/>
    </row>
    <row r="43" spans="1:4" x14ac:dyDescent="0.3">
      <c r="A43" s="3" t="s">
        <v>8</v>
      </c>
      <c r="C43" s="3"/>
    </row>
    <row r="44" spans="1:4" x14ac:dyDescent="0.3">
      <c r="A44" s="3"/>
      <c r="C44" s="3"/>
    </row>
    <row r="45" spans="1:4" x14ac:dyDescent="0.3">
      <c r="A45" s="3"/>
      <c r="C45" s="3"/>
    </row>
    <row r="46" spans="1:4" x14ac:dyDescent="0.3">
      <c r="A46" s="3"/>
      <c r="C46" s="3"/>
    </row>
    <row r="47" spans="1:4" x14ac:dyDescent="0.3">
      <c r="A47" s="3" t="s">
        <v>9</v>
      </c>
      <c r="C47" s="3"/>
    </row>
    <row r="50" spans="1:1" x14ac:dyDescent="0.3">
      <c r="A50" s="6" t="s">
        <v>10</v>
      </c>
    </row>
    <row r="51" spans="1:1" x14ac:dyDescent="0.3">
      <c r="A51" s="24" t="s">
        <v>11</v>
      </c>
    </row>
    <row r="52" spans="1:1" x14ac:dyDescent="0.3">
      <c r="A52" s="24" t="s">
        <v>12</v>
      </c>
    </row>
    <row r="54" spans="1:1" x14ac:dyDescent="0.3">
      <c r="A54" s="6" t="s">
        <v>10</v>
      </c>
    </row>
    <row r="55" spans="1:1" x14ac:dyDescent="0.3">
      <c r="A55" s="24" t="s">
        <v>14</v>
      </c>
    </row>
    <row r="56" spans="1:1" x14ac:dyDescent="0.3">
      <c r="A56" s="6" t="s">
        <v>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6"/>
  <sheetViews>
    <sheetView topLeftCell="A46" zoomScaleNormal="100" workbookViewId="0">
      <selection activeCell="E13" sqref="E13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6" width="9.140625" style="6"/>
    <col min="7" max="7" width="10.140625" style="6" bestFit="1" customWidth="1"/>
    <col min="8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36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37</v>
      </c>
      <c r="B5" s="3"/>
      <c r="C5" s="11">
        <f>27789444.92+26246065.26</f>
        <v>54035510.180000007</v>
      </c>
    </row>
    <row r="6" spans="1:7" x14ac:dyDescent="0.3">
      <c r="A6" s="3" t="s">
        <v>38</v>
      </c>
      <c r="B6" s="3"/>
      <c r="C6" s="11">
        <f>'[1]Feb''22'!$D$6</f>
        <v>1299235</v>
      </c>
      <c r="D6" s="11"/>
    </row>
    <row r="7" spans="1:7" x14ac:dyDescent="0.3">
      <c r="A7" s="3" t="s">
        <v>39</v>
      </c>
      <c r="B7" s="3"/>
      <c r="C7" s="3"/>
      <c r="D7" s="15">
        <f>SUM(C5:C6)</f>
        <v>55334745.180000007</v>
      </c>
    </row>
    <row r="8" spans="1:7" x14ac:dyDescent="0.3">
      <c r="A8" s="3"/>
      <c r="B8" s="3"/>
      <c r="C8" s="3"/>
      <c r="D8" s="3"/>
    </row>
    <row r="9" spans="1:7" x14ac:dyDescent="0.3">
      <c r="A9" s="3" t="s">
        <v>40</v>
      </c>
      <c r="B9" s="3"/>
      <c r="C9" s="3"/>
      <c r="D9" s="16"/>
    </row>
    <row r="10" spans="1:7" x14ac:dyDescent="0.3">
      <c r="A10" s="32" t="s">
        <v>13</v>
      </c>
      <c r="B10" s="28">
        <v>300000</v>
      </c>
      <c r="C10" s="3"/>
      <c r="D10" s="16"/>
      <c r="G10" s="17"/>
    </row>
    <row r="11" spans="1:7" x14ac:dyDescent="0.3">
      <c r="A11" s="25" t="s">
        <v>13</v>
      </c>
      <c r="B11" s="29">
        <v>300000</v>
      </c>
      <c r="C11" s="3"/>
      <c r="D11" s="16"/>
    </row>
    <row r="12" spans="1:7" x14ac:dyDescent="0.3">
      <c r="A12" s="26" t="s">
        <v>13</v>
      </c>
      <c r="B12" s="29">
        <v>50000</v>
      </c>
      <c r="D12" s="16"/>
    </row>
    <row r="13" spans="1:7" x14ac:dyDescent="0.3">
      <c r="A13" s="33" t="s">
        <v>55</v>
      </c>
      <c r="B13" s="27">
        <v>2000000</v>
      </c>
      <c r="D13" s="16"/>
    </row>
    <row r="14" spans="1:7" x14ac:dyDescent="0.3">
      <c r="A14" s="30"/>
      <c r="B14" s="5"/>
      <c r="D14" s="16"/>
    </row>
    <row r="15" spans="1:7" x14ac:dyDescent="0.3">
      <c r="A15" s="30"/>
      <c r="B15" s="5"/>
      <c r="D15" s="16"/>
      <c r="E15" s="20"/>
    </row>
    <row r="16" spans="1:7" x14ac:dyDescent="0.3">
      <c r="A16" s="30" t="s">
        <v>2</v>
      </c>
      <c r="B16" s="8">
        <f>'[1]Feb''22'!$D$60</f>
        <v>5573</v>
      </c>
      <c r="C16" s="31" t="s">
        <v>3</v>
      </c>
      <c r="D16" s="16"/>
    </row>
    <row r="17" spans="1:4" x14ac:dyDescent="0.3">
      <c r="A17" s="18" t="s">
        <v>4</v>
      </c>
      <c r="B17" s="3"/>
      <c r="C17" s="3"/>
      <c r="D17" s="19">
        <f>SUM(B10:B16)</f>
        <v>2655573</v>
      </c>
    </row>
    <row r="18" spans="1:4" x14ac:dyDescent="0.3">
      <c r="A18" s="30" t="s">
        <v>41</v>
      </c>
      <c r="B18" s="3"/>
      <c r="C18" s="3"/>
      <c r="D18" s="21">
        <f>D8+D17</f>
        <v>2655573</v>
      </c>
    </row>
    <row r="19" spans="1:4" x14ac:dyDescent="0.3">
      <c r="A19" s="3" t="s">
        <v>42</v>
      </c>
      <c r="B19" s="3"/>
      <c r="C19" s="3"/>
      <c r="D19" s="16"/>
    </row>
    <row r="20" spans="1:4" x14ac:dyDescent="0.3">
      <c r="A20" s="3"/>
      <c r="B20" s="1"/>
      <c r="C20" s="3"/>
      <c r="D20" s="3"/>
    </row>
    <row r="21" spans="1:4" x14ac:dyDescent="0.3">
      <c r="A21" s="34" t="s">
        <v>43</v>
      </c>
      <c r="B21" s="35">
        <v>300000</v>
      </c>
      <c r="D21" s="14"/>
    </row>
    <row r="22" spans="1:4" x14ac:dyDescent="0.3">
      <c r="A22" s="34" t="s">
        <v>44</v>
      </c>
      <c r="B22" s="35">
        <v>300000</v>
      </c>
      <c r="D22" s="14"/>
    </row>
    <row r="23" spans="1:4" x14ac:dyDescent="0.3">
      <c r="A23" s="34" t="s">
        <v>45</v>
      </c>
      <c r="B23" s="35">
        <v>300000</v>
      </c>
      <c r="D23" s="14"/>
    </row>
    <row r="24" spans="1:4" x14ac:dyDescent="0.3">
      <c r="A24" s="34" t="s">
        <v>46</v>
      </c>
      <c r="B24" s="35">
        <v>300000</v>
      </c>
      <c r="D24" s="14"/>
    </row>
    <row r="25" spans="1:4" x14ac:dyDescent="0.3">
      <c r="A25" s="34" t="s">
        <v>47</v>
      </c>
      <c r="B25" s="35">
        <v>300000</v>
      </c>
      <c r="D25" s="14"/>
    </row>
    <row r="26" spans="1:4" x14ac:dyDescent="0.3">
      <c r="A26" s="34" t="s">
        <v>48</v>
      </c>
      <c r="B26" s="35">
        <v>300000</v>
      </c>
      <c r="D26" s="14"/>
    </row>
    <row r="27" spans="1:4" x14ac:dyDescent="0.3">
      <c r="A27" s="34" t="s">
        <v>49</v>
      </c>
      <c r="B27" s="35">
        <v>300000</v>
      </c>
      <c r="D27" s="14"/>
    </row>
    <row r="28" spans="1:4" x14ac:dyDescent="0.3">
      <c r="A28" s="34" t="s">
        <v>50</v>
      </c>
      <c r="B28" s="35">
        <v>300000</v>
      </c>
      <c r="D28" s="14"/>
    </row>
    <row r="29" spans="1:4" x14ac:dyDescent="0.3">
      <c r="A29" s="34" t="s">
        <v>51</v>
      </c>
      <c r="B29" s="35">
        <v>300000</v>
      </c>
      <c r="D29" s="14"/>
    </row>
    <row r="30" spans="1:4" x14ac:dyDescent="0.3">
      <c r="A30" s="34" t="s">
        <v>52</v>
      </c>
      <c r="B30" s="35">
        <v>300000</v>
      </c>
      <c r="D30" s="14"/>
    </row>
    <row r="31" spans="1:4" x14ac:dyDescent="0.3">
      <c r="A31" s="34" t="s">
        <v>53</v>
      </c>
      <c r="B31" s="35">
        <v>300000</v>
      </c>
      <c r="D31" s="14"/>
    </row>
    <row r="32" spans="1:4" x14ac:dyDescent="0.3">
      <c r="A32" s="34" t="s">
        <v>54</v>
      </c>
      <c r="B32" s="35">
        <v>300000</v>
      </c>
      <c r="D32" s="14"/>
    </row>
    <row r="33" spans="1:7" x14ac:dyDescent="0.3">
      <c r="A33" s="3"/>
      <c r="B33" s="1"/>
      <c r="D33" s="14"/>
    </row>
    <row r="34" spans="1:7" x14ac:dyDescent="0.3">
      <c r="A34" s="3"/>
      <c r="B34" s="1"/>
      <c r="D34" s="14"/>
    </row>
    <row r="35" spans="1:7" x14ac:dyDescent="0.3">
      <c r="A35" s="3"/>
      <c r="B35" s="1"/>
      <c r="D35" s="14"/>
    </row>
    <row r="36" spans="1:7" x14ac:dyDescent="0.3">
      <c r="A36" s="3"/>
      <c r="B36" s="1"/>
      <c r="D36" s="14"/>
    </row>
    <row r="37" spans="1:7" x14ac:dyDescent="0.3">
      <c r="A37" s="3" t="s">
        <v>5</v>
      </c>
      <c r="B37" s="9">
        <f>'[1]Feb''22'!$E$59</f>
        <v>94615</v>
      </c>
      <c r="C37" s="22" t="s">
        <v>3</v>
      </c>
      <c r="D37" s="14"/>
    </row>
    <row r="38" spans="1:7" x14ac:dyDescent="0.3">
      <c r="A38" s="18" t="s">
        <v>6</v>
      </c>
      <c r="B38" s="2"/>
      <c r="C38" s="3"/>
      <c r="D38" s="19">
        <f>SUM(B20:B37)</f>
        <v>3694615</v>
      </c>
    </row>
    <row r="39" spans="1:7" x14ac:dyDescent="0.3">
      <c r="A39" s="3"/>
      <c r="B39" s="4"/>
      <c r="C39" s="14"/>
      <c r="D39" s="16"/>
    </row>
    <row r="40" spans="1:7" ht="17.25" thickBot="1" x14ac:dyDescent="0.35">
      <c r="A40" s="12" t="s">
        <v>7</v>
      </c>
      <c r="B40" s="3"/>
      <c r="C40" s="3"/>
      <c r="D40" s="23">
        <f>D7+D18-D38</f>
        <v>54295703.180000007</v>
      </c>
    </row>
    <row r="41" spans="1:7" ht="17.25" thickTop="1" x14ac:dyDescent="0.3">
      <c r="A41" s="12"/>
      <c r="D41" s="10"/>
      <c r="G41" s="20"/>
    </row>
    <row r="42" spans="1:7" x14ac:dyDescent="0.3">
      <c r="A42" s="3"/>
      <c r="B42" s="7"/>
    </row>
    <row r="43" spans="1:7" x14ac:dyDescent="0.3">
      <c r="A43" s="3" t="s">
        <v>8</v>
      </c>
      <c r="C43" s="3"/>
    </row>
    <row r="44" spans="1:7" x14ac:dyDescent="0.3">
      <c r="A44" s="3"/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 t="s">
        <v>9</v>
      </c>
      <c r="C47" s="3"/>
    </row>
    <row r="50" spans="1:1" x14ac:dyDescent="0.3">
      <c r="A50" s="6" t="s">
        <v>10</v>
      </c>
    </row>
    <row r="51" spans="1:1" x14ac:dyDescent="0.3">
      <c r="A51" s="24" t="s">
        <v>11</v>
      </c>
    </row>
    <row r="52" spans="1:1" x14ac:dyDescent="0.3">
      <c r="A52" s="24" t="s">
        <v>12</v>
      </c>
    </row>
    <row r="54" spans="1:1" x14ac:dyDescent="0.3">
      <c r="A54" s="6" t="s">
        <v>10</v>
      </c>
    </row>
    <row r="55" spans="1:1" x14ac:dyDescent="0.3">
      <c r="A55" s="24" t="s">
        <v>14</v>
      </c>
    </row>
    <row r="56" spans="1:1" x14ac:dyDescent="0.3">
      <c r="A56" s="6" t="s">
        <v>15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7"/>
  <sheetViews>
    <sheetView topLeftCell="A19" zoomScaleNormal="100" workbookViewId="0">
      <selection activeCell="D26" sqref="D26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6" width="9.140625" style="6"/>
    <col min="7" max="7" width="10.140625" style="6" bestFit="1" customWidth="1"/>
    <col min="8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56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57</v>
      </c>
      <c r="B5" s="3"/>
      <c r="C5" s="11">
        <f>16952444.92+28250523.26</f>
        <v>45202968.180000007</v>
      </c>
    </row>
    <row r="6" spans="1:7" x14ac:dyDescent="0.3">
      <c r="A6" s="3" t="s">
        <v>58</v>
      </c>
      <c r="B6" s="3"/>
      <c r="C6" s="11">
        <f>'[1]Mar''22'!$D$6</f>
        <v>9092735</v>
      </c>
      <c r="D6" s="11"/>
    </row>
    <row r="7" spans="1:7" x14ac:dyDescent="0.3">
      <c r="A7" s="3" t="s">
        <v>59</v>
      </c>
      <c r="B7" s="3"/>
      <c r="C7" s="3"/>
      <c r="D7" s="15">
        <f>SUM(C5:C6)</f>
        <v>54295703.180000007</v>
      </c>
    </row>
    <row r="8" spans="1:7" x14ac:dyDescent="0.3">
      <c r="A8" s="3"/>
      <c r="B8" s="3"/>
      <c r="C8" s="3"/>
      <c r="D8" s="3"/>
    </row>
    <row r="9" spans="1:7" x14ac:dyDescent="0.3">
      <c r="A9" s="3" t="s">
        <v>60</v>
      </c>
      <c r="B9" s="3"/>
      <c r="C9" s="3"/>
      <c r="D9" s="16"/>
    </row>
    <row r="10" spans="1:7" x14ac:dyDescent="0.3">
      <c r="A10" s="32" t="s">
        <v>13</v>
      </c>
      <c r="B10" s="36">
        <v>300000</v>
      </c>
      <c r="C10" s="3"/>
      <c r="D10" s="16"/>
      <c r="G10" s="17"/>
    </row>
    <row r="11" spans="1:7" x14ac:dyDescent="0.3">
      <c r="A11" s="25" t="s">
        <v>13</v>
      </c>
      <c r="B11" s="37">
        <v>300000</v>
      </c>
      <c r="C11" s="3"/>
      <c r="D11" s="16"/>
    </row>
    <row r="12" spans="1:7" x14ac:dyDescent="0.3">
      <c r="A12" s="26" t="s">
        <v>13</v>
      </c>
      <c r="B12" s="37">
        <v>50000</v>
      </c>
      <c r="D12" s="16"/>
    </row>
    <row r="13" spans="1:7" x14ac:dyDescent="0.3">
      <c r="A13" s="25" t="s">
        <v>75</v>
      </c>
      <c r="B13" s="37">
        <v>100000</v>
      </c>
      <c r="D13" s="16"/>
    </row>
    <row r="14" spans="1:7" x14ac:dyDescent="0.3">
      <c r="A14" s="38" t="s">
        <v>76</v>
      </c>
      <c r="B14" s="27">
        <v>100000</v>
      </c>
      <c r="D14" s="16"/>
    </row>
    <row r="15" spans="1:7" x14ac:dyDescent="0.3">
      <c r="A15" s="30"/>
      <c r="B15" s="5"/>
      <c r="D15" s="16"/>
    </row>
    <row r="16" spans="1:7" x14ac:dyDescent="0.3">
      <c r="A16" s="30"/>
      <c r="B16" s="5"/>
      <c r="D16" s="16"/>
      <c r="E16" s="20"/>
    </row>
    <row r="17" spans="1:4" x14ac:dyDescent="0.3">
      <c r="A17" s="30" t="s">
        <v>2</v>
      </c>
      <c r="B17" s="8">
        <f>'[1]Mar''22'!$D$60</f>
        <v>5408</v>
      </c>
      <c r="C17" s="31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855408</v>
      </c>
    </row>
    <row r="19" spans="1:4" x14ac:dyDescent="0.3">
      <c r="A19" s="30" t="s">
        <v>61</v>
      </c>
      <c r="B19" s="3"/>
      <c r="C19" s="3"/>
      <c r="D19" s="21">
        <f>D8+D18</f>
        <v>855408</v>
      </c>
    </row>
    <row r="20" spans="1:4" x14ac:dyDescent="0.3">
      <c r="A20" s="3" t="s">
        <v>62</v>
      </c>
      <c r="B20" s="3"/>
      <c r="C20" s="3"/>
      <c r="D20" s="16"/>
    </row>
    <row r="21" spans="1:4" x14ac:dyDescent="0.3">
      <c r="A21" s="3"/>
      <c r="B21" s="1"/>
      <c r="C21" s="3"/>
      <c r="D21" s="3"/>
    </row>
    <row r="22" spans="1:4" x14ac:dyDescent="0.3">
      <c r="A22" s="34" t="s">
        <v>63</v>
      </c>
      <c r="B22" s="35">
        <v>300000</v>
      </c>
      <c r="D22" s="14"/>
    </row>
    <row r="23" spans="1:4" x14ac:dyDescent="0.3">
      <c r="A23" s="34" t="s">
        <v>64</v>
      </c>
      <c r="B23" s="35">
        <v>300000</v>
      </c>
      <c r="D23" s="14"/>
    </row>
    <row r="24" spans="1:4" x14ac:dyDescent="0.3">
      <c r="A24" s="34" t="s">
        <v>65</v>
      </c>
      <c r="B24" s="35">
        <v>300000</v>
      </c>
      <c r="D24" s="14"/>
    </row>
    <row r="25" spans="1:4" x14ac:dyDescent="0.3">
      <c r="A25" s="34" t="s">
        <v>66</v>
      </c>
      <c r="B25" s="35">
        <v>300000</v>
      </c>
      <c r="D25" s="14"/>
    </row>
    <row r="26" spans="1:4" x14ac:dyDescent="0.3">
      <c r="A26" s="34" t="s">
        <v>67</v>
      </c>
      <c r="B26" s="35">
        <v>300000</v>
      </c>
      <c r="D26" s="14"/>
    </row>
    <row r="27" spans="1:4" x14ac:dyDescent="0.3">
      <c r="A27" s="34" t="s">
        <v>68</v>
      </c>
      <c r="B27" s="35">
        <v>300000</v>
      </c>
      <c r="D27" s="14"/>
    </row>
    <row r="28" spans="1:4" x14ac:dyDescent="0.3">
      <c r="A28" s="34" t="s">
        <v>69</v>
      </c>
      <c r="B28" s="35">
        <v>300000</v>
      </c>
      <c r="D28" s="14"/>
    </row>
    <row r="29" spans="1:4" x14ac:dyDescent="0.3">
      <c r="A29" s="34" t="s">
        <v>70</v>
      </c>
      <c r="B29" s="35">
        <v>300000</v>
      </c>
      <c r="D29" s="14"/>
    </row>
    <row r="30" spans="1:4" x14ac:dyDescent="0.3">
      <c r="A30" s="34" t="s">
        <v>71</v>
      </c>
      <c r="B30" s="35">
        <v>300000</v>
      </c>
      <c r="D30" s="14"/>
    </row>
    <row r="31" spans="1:4" x14ac:dyDescent="0.3">
      <c r="A31" s="34" t="s">
        <v>72</v>
      </c>
      <c r="B31" s="35">
        <v>300000</v>
      </c>
      <c r="D31" s="14"/>
    </row>
    <row r="32" spans="1:4" x14ac:dyDescent="0.3">
      <c r="A32" s="34" t="s">
        <v>73</v>
      </c>
      <c r="B32" s="35">
        <v>300000</v>
      </c>
      <c r="D32" s="14"/>
    </row>
    <row r="33" spans="1:7" x14ac:dyDescent="0.3">
      <c r="A33" s="34" t="s">
        <v>74</v>
      </c>
      <c r="B33" s="35">
        <v>300000</v>
      </c>
      <c r="D33" s="14"/>
    </row>
    <row r="34" spans="1:7" x14ac:dyDescent="0.3">
      <c r="A34" s="3"/>
      <c r="B34" s="1"/>
      <c r="D34" s="14"/>
    </row>
    <row r="35" spans="1:7" x14ac:dyDescent="0.3">
      <c r="A35" s="3"/>
      <c r="B35" s="1"/>
      <c r="D35" s="14"/>
    </row>
    <row r="36" spans="1:7" x14ac:dyDescent="0.3">
      <c r="A36" s="3"/>
      <c r="B36" s="1"/>
      <c r="D36" s="14"/>
    </row>
    <row r="37" spans="1:7" x14ac:dyDescent="0.3">
      <c r="A37" s="3"/>
      <c r="B37" s="1"/>
      <c r="D37" s="14"/>
    </row>
    <row r="38" spans="1:7" x14ac:dyDescent="0.3">
      <c r="A38" s="3" t="s">
        <v>5</v>
      </c>
      <c r="B38" s="9">
        <f>'[1]Mar''22'!$E$59</f>
        <v>92082</v>
      </c>
      <c r="C38" s="22" t="s">
        <v>3</v>
      </c>
      <c r="D38" s="14"/>
    </row>
    <row r="39" spans="1:7" x14ac:dyDescent="0.3">
      <c r="A39" s="18" t="s">
        <v>6</v>
      </c>
      <c r="B39" s="2"/>
      <c r="C39" s="3"/>
      <c r="D39" s="19">
        <f>SUM(B21:B38)</f>
        <v>3692082</v>
      </c>
    </row>
    <row r="40" spans="1:7" x14ac:dyDescent="0.3">
      <c r="A40" s="3"/>
      <c r="B40" s="4"/>
      <c r="C40" s="14"/>
      <c r="D40" s="16"/>
    </row>
    <row r="41" spans="1:7" ht="17.25" thickBot="1" x14ac:dyDescent="0.35">
      <c r="A41" s="12" t="s">
        <v>7</v>
      </c>
      <c r="B41" s="3"/>
      <c r="C41" s="3"/>
      <c r="D41" s="23">
        <f>D7+D19-D39</f>
        <v>51459029.180000007</v>
      </c>
    </row>
    <row r="42" spans="1:7" ht="17.25" thickTop="1" x14ac:dyDescent="0.3">
      <c r="A42" s="12"/>
      <c r="D42" s="10"/>
      <c r="G42" s="20"/>
    </row>
    <row r="43" spans="1:7" x14ac:dyDescent="0.3">
      <c r="A43" s="3"/>
      <c r="B43" s="7"/>
    </row>
    <row r="44" spans="1:7" x14ac:dyDescent="0.3">
      <c r="A44" s="3" t="s">
        <v>8</v>
      </c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/>
      <c r="C47" s="3"/>
    </row>
    <row r="48" spans="1:7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14</v>
      </c>
    </row>
    <row r="57" spans="1:1" x14ac:dyDescent="0.3">
      <c r="A57" s="6" t="s">
        <v>15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7"/>
  <sheetViews>
    <sheetView zoomScaleNormal="100" workbookViewId="0">
      <selection activeCell="C7" sqref="C7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6" width="9.140625" style="6"/>
    <col min="7" max="7" width="10.140625" style="6" bestFit="1" customWidth="1"/>
    <col min="8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77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78</v>
      </c>
      <c r="B5" s="3"/>
      <c r="C5" s="11">
        <f>28454849.26+16922444.96</f>
        <v>45377294.219999999</v>
      </c>
    </row>
    <row r="6" spans="1:7" x14ac:dyDescent="0.3">
      <c r="A6" s="3" t="s">
        <v>79</v>
      </c>
      <c r="B6" s="3"/>
      <c r="C6" s="11">
        <f>'[1]Apr''22'!$D$6</f>
        <v>6081735</v>
      </c>
      <c r="D6" s="11"/>
    </row>
    <row r="7" spans="1:7" x14ac:dyDescent="0.3">
      <c r="A7" s="3" t="s">
        <v>80</v>
      </c>
      <c r="B7" s="3"/>
      <c r="C7" s="3"/>
      <c r="D7" s="15">
        <f>SUM(C5:C6)</f>
        <v>51459029.219999999</v>
      </c>
    </row>
    <row r="8" spans="1:7" x14ac:dyDescent="0.3">
      <c r="A8" s="3"/>
      <c r="B8" s="3"/>
      <c r="C8" s="3"/>
      <c r="D8" s="3"/>
    </row>
    <row r="9" spans="1:7" x14ac:dyDescent="0.3">
      <c r="A9" s="3" t="s">
        <v>81</v>
      </c>
      <c r="B9" s="3"/>
      <c r="C9" s="3"/>
      <c r="D9" s="16"/>
    </row>
    <row r="10" spans="1:7" x14ac:dyDescent="0.3">
      <c r="A10" s="32" t="s">
        <v>13</v>
      </c>
      <c r="B10" s="36">
        <v>300000</v>
      </c>
      <c r="C10" s="3"/>
      <c r="D10" s="16"/>
      <c r="G10" s="17"/>
    </row>
    <row r="11" spans="1:7" x14ac:dyDescent="0.3">
      <c r="A11" s="25" t="s">
        <v>13</v>
      </c>
      <c r="B11" s="37">
        <v>300000</v>
      </c>
      <c r="C11" s="3"/>
      <c r="D11" s="16"/>
    </row>
    <row r="12" spans="1:7" x14ac:dyDescent="0.3">
      <c r="A12" s="26" t="s">
        <v>13</v>
      </c>
      <c r="B12" s="37">
        <v>50000</v>
      </c>
      <c r="D12" s="16"/>
    </row>
    <row r="13" spans="1:7" x14ac:dyDescent="0.3">
      <c r="A13" s="25" t="s">
        <v>28</v>
      </c>
      <c r="B13" s="37">
        <v>1000000</v>
      </c>
      <c r="D13" s="16"/>
    </row>
    <row r="14" spans="1:7" x14ac:dyDescent="0.3">
      <c r="A14" s="38"/>
      <c r="B14" s="27"/>
      <c r="D14" s="16"/>
    </row>
    <row r="15" spans="1:7" x14ac:dyDescent="0.3">
      <c r="A15" s="30"/>
      <c r="B15" s="5"/>
      <c r="D15" s="16"/>
    </row>
    <row r="16" spans="1:7" x14ac:dyDescent="0.3">
      <c r="A16" s="30"/>
      <c r="B16" s="5"/>
      <c r="D16" s="16"/>
      <c r="E16" s="20"/>
    </row>
    <row r="17" spans="1:4" x14ac:dyDescent="0.3">
      <c r="A17" s="30" t="s">
        <v>2</v>
      </c>
      <c r="B17" s="8">
        <f>'[1]Apr''22'!$D$59</f>
        <v>6110</v>
      </c>
      <c r="C17" s="31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1656110</v>
      </c>
    </row>
    <row r="19" spans="1:4" x14ac:dyDescent="0.3">
      <c r="A19" s="30" t="s">
        <v>82</v>
      </c>
      <c r="B19" s="3"/>
      <c r="C19" s="3"/>
      <c r="D19" s="21">
        <f>D8+D18</f>
        <v>1656110</v>
      </c>
    </row>
    <row r="20" spans="1:4" x14ac:dyDescent="0.3">
      <c r="A20" s="3" t="s">
        <v>83</v>
      </c>
      <c r="B20" s="3"/>
      <c r="C20" s="3"/>
      <c r="D20" s="16"/>
    </row>
    <row r="21" spans="1:4" x14ac:dyDescent="0.3">
      <c r="A21" s="3"/>
      <c r="B21" s="1"/>
      <c r="C21" s="3"/>
      <c r="D21" s="3"/>
    </row>
    <row r="22" spans="1:4" x14ac:dyDescent="0.3">
      <c r="A22" s="34" t="s">
        <v>84</v>
      </c>
      <c r="B22" s="35">
        <v>300000</v>
      </c>
      <c r="D22" s="14"/>
    </row>
    <row r="23" spans="1:4" x14ac:dyDescent="0.3">
      <c r="A23" s="34" t="s">
        <v>85</v>
      </c>
      <c r="B23" s="35">
        <v>300000</v>
      </c>
      <c r="D23" s="14"/>
    </row>
    <row r="24" spans="1:4" x14ac:dyDescent="0.3">
      <c r="A24" s="34" t="s">
        <v>86</v>
      </c>
      <c r="B24" s="35">
        <v>300000</v>
      </c>
      <c r="D24" s="14"/>
    </row>
    <row r="25" spans="1:4" x14ac:dyDescent="0.3">
      <c r="A25" s="34" t="s">
        <v>87</v>
      </c>
      <c r="B25" s="35">
        <v>300000</v>
      </c>
      <c r="D25" s="14"/>
    </row>
    <row r="26" spans="1:4" x14ac:dyDescent="0.3">
      <c r="A26" s="34" t="s">
        <v>92</v>
      </c>
      <c r="B26" s="35">
        <v>300000</v>
      </c>
      <c r="D26" s="14"/>
    </row>
    <row r="27" spans="1:4" x14ac:dyDescent="0.3">
      <c r="A27" s="34" t="s">
        <v>88</v>
      </c>
      <c r="B27" s="35">
        <v>300000</v>
      </c>
      <c r="D27" s="14"/>
    </row>
    <row r="28" spans="1:4" x14ac:dyDescent="0.3">
      <c r="A28" s="34" t="s">
        <v>89</v>
      </c>
      <c r="B28" s="35">
        <v>300000</v>
      </c>
      <c r="D28" s="14"/>
    </row>
    <row r="29" spans="1:4" x14ac:dyDescent="0.3">
      <c r="A29" s="34" t="s">
        <v>90</v>
      </c>
      <c r="B29" s="35">
        <v>300000</v>
      </c>
      <c r="D29" s="14"/>
    </row>
    <row r="30" spans="1:4" x14ac:dyDescent="0.3">
      <c r="A30" s="34" t="s">
        <v>91</v>
      </c>
      <c r="B30" s="35">
        <v>300000</v>
      </c>
      <c r="D30" s="14"/>
    </row>
    <row r="31" spans="1:4" x14ac:dyDescent="0.3">
      <c r="A31" s="34" t="s">
        <v>93</v>
      </c>
      <c r="B31" s="35">
        <v>300000</v>
      </c>
      <c r="D31" s="14"/>
    </row>
    <row r="32" spans="1:4" x14ac:dyDescent="0.3">
      <c r="A32" s="34" t="s">
        <v>94</v>
      </c>
      <c r="B32" s="35">
        <v>300000</v>
      </c>
      <c r="D32" s="14"/>
    </row>
    <row r="33" spans="1:7" x14ac:dyDescent="0.3">
      <c r="A33" s="34" t="s">
        <v>95</v>
      </c>
      <c r="B33" s="35">
        <v>300000</v>
      </c>
      <c r="D33" s="14"/>
    </row>
    <row r="34" spans="1:7" x14ac:dyDescent="0.3">
      <c r="A34" s="3"/>
      <c r="B34" s="1"/>
      <c r="D34" s="14"/>
    </row>
    <row r="35" spans="1:7" x14ac:dyDescent="0.3">
      <c r="A35" s="3"/>
      <c r="B35" s="1"/>
      <c r="D35" s="14"/>
    </row>
    <row r="36" spans="1:7" x14ac:dyDescent="0.3">
      <c r="A36" s="3"/>
      <c r="B36" s="1"/>
      <c r="D36" s="14"/>
    </row>
    <row r="37" spans="1:7" x14ac:dyDescent="0.3">
      <c r="A37" s="3"/>
      <c r="B37" s="1"/>
      <c r="D37" s="14"/>
    </row>
    <row r="38" spans="1:7" x14ac:dyDescent="0.3">
      <c r="A38" s="3" t="s">
        <v>5</v>
      </c>
      <c r="B38" s="9">
        <f>'[1]Apr''22'!$E$58</f>
        <v>66222</v>
      </c>
      <c r="C38" s="22" t="s">
        <v>3</v>
      </c>
      <c r="D38" s="14"/>
    </row>
    <row r="39" spans="1:7" x14ac:dyDescent="0.3">
      <c r="A39" s="18" t="s">
        <v>6</v>
      </c>
      <c r="B39" s="2"/>
      <c r="C39" s="3"/>
      <c r="D39" s="19">
        <f>SUM(B21:B38)</f>
        <v>3666222</v>
      </c>
    </row>
    <row r="40" spans="1:7" x14ac:dyDescent="0.3">
      <c r="A40" s="3"/>
      <c r="B40" s="4"/>
      <c r="C40" s="14"/>
      <c r="D40" s="16"/>
    </row>
    <row r="41" spans="1:7" ht="17.25" thickBot="1" x14ac:dyDescent="0.35">
      <c r="A41" s="12" t="s">
        <v>7</v>
      </c>
      <c r="B41" s="3"/>
      <c r="C41" s="3"/>
      <c r="D41" s="23">
        <f>D7+D19-D39</f>
        <v>49448917.219999999</v>
      </c>
    </row>
    <row r="42" spans="1:7" ht="17.25" thickTop="1" x14ac:dyDescent="0.3">
      <c r="A42" s="12"/>
      <c r="D42" s="10"/>
      <c r="G42" s="20"/>
    </row>
    <row r="43" spans="1:7" x14ac:dyDescent="0.3">
      <c r="A43" s="3"/>
      <c r="B43" s="7"/>
    </row>
    <row r="44" spans="1:7" x14ac:dyDescent="0.3">
      <c r="A44" s="3" t="s">
        <v>8</v>
      </c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/>
      <c r="C47" s="3"/>
    </row>
    <row r="48" spans="1:7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14</v>
      </c>
    </row>
    <row r="57" spans="1:1" x14ac:dyDescent="0.3">
      <c r="A57" s="6" t="s">
        <v>15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3988D-EA7C-44CC-ABB5-085369255179}">
  <dimension ref="A1:G59"/>
  <sheetViews>
    <sheetView tabSelected="1" topLeftCell="A19" zoomScaleNormal="100" workbookViewId="0">
      <selection activeCell="D29" sqref="D29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6" width="9.140625" style="6"/>
    <col min="7" max="7" width="10.140625" style="6" bestFit="1" customWidth="1"/>
    <col min="8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96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97</v>
      </c>
      <c r="B5" s="3"/>
      <c r="C5" s="11">
        <f>29459737.26+16892444.92</f>
        <v>46352182.180000007</v>
      </c>
    </row>
    <row r="6" spans="1:7" x14ac:dyDescent="0.3">
      <c r="A6" s="3" t="s">
        <v>98</v>
      </c>
      <c r="B6" s="3"/>
      <c r="C6" s="11">
        <f>'[1]Mei''22'!$D$6</f>
        <v>3096735</v>
      </c>
      <c r="D6" s="11"/>
    </row>
    <row r="7" spans="1:7" x14ac:dyDescent="0.3">
      <c r="A7" s="3" t="s">
        <v>99</v>
      </c>
      <c r="B7" s="3"/>
      <c r="C7" s="3"/>
      <c r="D7" s="15">
        <f>SUM(C5:C6)</f>
        <v>49448917.180000007</v>
      </c>
    </row>
    <row r="8" spans="1:7" x14ac:dyDescent="0.3">
      <c r="A8" s="3"/>
      <c r="B8" s="3"/>
      <c r="C8" s="3"/>
      <c r="D8" s="3"/>
    </row>
    <row r="9" spans="1:7" x14ac:dyDescent="0.3">
      <c r="A9" s="3" t="s">
        <v>100</v>
      </c>
      <c r="B9" s="3"/>
      <c r="C9" s="3"/>
      <c r="D9" s="16"/>
    </row>
    <row r="10" spans="1:7" x14ac:dyDescent="0.3">
      <c r="A10" s="34" t="s">
        <v>13</v>
      </c>
      <c r="B10" s="35">
        <v>300000</v>
      </c>
      <c r="C10" s="3"/>
      <c r="D10" s="16"/>
      <c r="G10" s="17"/>
    </row>
    <row r="11" spans="1:7" x14ac:dyDescent="0.3">
      <c r="A11" s="34" t="s">
        <v>13</v>
      </c>
      <c r="B11" s="35">
        <v>300000</v>
      </c>
      <c r="C11" s="3"/>
      <c r="D11" s="16"/>
    </row>
    <row r="12" spans="1:7" x14ac:dyDescent="0.3">
      <c r="A12" s="40" t="s">
        <v>13</v>
      </c>
      <c r="B12" s="35">
        <v>50000</v>
      </c>
      <c r="D12" s="16"/>
    </row>
    <row r="13" spans="1:7" x14ac:dyDescent="0.3">
      <c r="A13" s="34" t="s">
        <v>28</v>
      </c>
      <c r="B13" s="35">
        <v>1000000</v>
      </c>
      <c r="D13" s="16"/>
    </row>
    <row r="14" spans="1:7" x14ac:dyDescent="0.3">
      <c r="A14" s="39" t="s">
        <v>103</v>
      </c>
      <c r="B14" s="35">
        <v>1009250</v>
      </c>
      <c r="D14" s="16"/>
    </row>
    <row r="15" spans="1:7" x14ac:dyDescent="0.3">
      <c r="A15" s="39" t="s">
        <v>103</v>
      </c>
      <c r="B15" s="35">
        <v>504625</v>
      </c>
      <c r="D15" s="16"/>
    </row>
    <row r="16" spans="1:7" x14ac:dyDescent="0.3">
      <c r="A16" s="30"/>
      <c r="B16" s="5"/>
      <c r="D16" s="16"/>
    </row>
    <row r="17" spans="1:5" x14ac:dyDescent="0.3">
      <c r="A17" s="30"/>
      <c r="B17" s="5"/>
      <c r="D17" s="16"/>
    </row>
    <row r="18" spans="1:5" x14ac:dyDescent="0.3">
      <c r="A18" s="30"/>
      <c r="B18" s="5"/>
      <c r="D18" s="16"/>
      <c r="E18" s="20"/>
    </row>
    <row r="19" spans="1:5" x14ac:dyDescent="0.3">
      <c r="A19" s="30" t="s">
        <v>2</v>
      </c>
      <c r="B19" s="8">
        <f>'[1]Mei''22'!$D$61</f>
        <v>6370</v>
      </c>
      <c r="C19" s="31" t="s">
        <v>3</v>
      </c>
      <c r="D19" s="16"/>
    </row>
    <row r="20" spans="1:5" x14ac:dyDescent="0.3">
      <c r="A20" s="18" t="s">
        <v>4</v>
      </c>
      <c r="B20" s="3"/>
      <c r="C20" s="3"/>
      <c r="D20" s="19">
        <f>SUM(B10:B19)</f>
        <v>3170245</v>
      </c>
    </row>
    <row r="21" spans="1:5" x14ac:dyDescent="0.3">
      <c r="A21" s="30" t="s">
        <v>101</v>
      </c>
      <c r="B21" s="3"/>
      <c r="C21" s="3"/>
      <c r="D21" s="21">
        <f>D8+D20</f>
        <v>3170245</v>
      </c>
    </row>
    <row r="22" spans="1:5" x14ac:dyDescent="0.3">
      <c r="A22" s="3" t="s">
        <v>102</v>
      </c>
      <c r="B22" s="3"/>
      <c r="C22" s="3"/>
      <c r="D22" s="16"/>
    </row>
    <row r="23" spans="1:5" x14ac:dyDescent="0.3">
      <c r="A23" s="3"/>
      <c r="B23" s="1"/>
      <c r="C23" s="3"/>
      <c r="D23" s="3"/>
    </row>
    <row r="24" spans="1:5" x14ac:dyDescent="0.3">
      <c r="A24" s="39" t="s">
        <v>104</v>
      </c>
      <c r="B24" s="35">
        <v>300000</v>
      </c>
      <c r="D24" s="14"/>
    </row>
    <row r="25" spans="1:5" x14ac:dyDescent="0.3">
      <c r="A25" s="39" t="s">
        <v>105</v>
      </c>
      <c r="B25" s="35">
        <v>300000</v>
      </c>
      <c r="D25" s="14"/>
    </row>
    <row r="26" spans="1:5" x14ac:dyDescent="0.3">
      <c r="A26" s="39" t="s">
        <v>106</v>
      </c>
      <c r="B26" s="35">
        <v>300000</v>
      </c>
      <c r="D26" s="14"/>
    </row>
    <row r="27" spans="1:5" x14ac:dyDescent="0.3">
      <c r="A27" s="39" t="s">
        <v>107</v>
      </c>
      <c r="B27" s="35">
        <v>300000</v>
      </c>
      <c r="D27" s="14"/>
    </row>
    <row r="28" spans="1:5" x14ac:dyDescent="0.3">
      <c r="A28" s="39" t="s">
        <v>108</v>
      </c>
      <c r="B28" s="35">
        <v>300000</v>
      </c>
      <c r="D28" s="14"/>
    </row>
    <row r="29" spans="1:5" x14ac:dyDescent="0.3">
      <c r="A29" s="39" t="s">
        <v>109</v>
      </c>
      <c r="B29" s="35">
        <v>300000</v>
      </c>
      <c r="D29" s="14"/>
    </row>
    <row r="30" spans="1:5" x14ac:dyDescent="0.3">
      <c r="A30" s="39" t="s">
        <v>110</v>
      </c>
      <c r="B30" s="35">
        <v>300000</v>
      </c>
      <c r="D30" s="14"/>
    </row>
    <row r="31" spans="1:5" x14ac:dyDescent="0.3">
      <c r="A31" s="39" t="s">
        <v>111</v>
      </c>
      <c r="B31" s="35">
        <v>300000</v>
      </c>
      <c r="D31" s="14"/>
    </row>
    <row r="32" spans="1:5" x14ac:dyDescent="0.3">
      <c r="A32" s="39" t="s">
        <v>112</v>
      </c>
      <c r="B32" s="35">
        <v>300000</v>
      </c>
      <c r="D32" s="14"/>
    </row>
    <row r="33" spans="1:7" x14ac:dyDescent="0.3">
      <c r="A33" s="39" t="s">
        <v>113</v>
      </c>
      <c r="B33" s="35">
        <v>300000</v>
      </c>
      <c r="D33" s="14"/>
    </row>
    <row r="34" spans="1:7" x14ac:dyDescent="0.3">
      <c r="A34" s="39" t="s">
        <v>114</v>
      </c>
      <c r="B34" s="35">
        <v>300000</v>
      </c>
      <c r="D34" s="14"/>
    </row>
    <row r="35" spans="1:7" x14ac:dyDescent="0.3">
      <c r="A35" s="39" t="s">
        <v>115</v>
      </c>
      <c r="B35" s="35">
        <v>300000</v>
      </c>
      <c r="D35" s="14"/>
    </row>
    <row r="36" spans="1:7" x14ac:dyDescent="0.3">
      <c r="A36" s="3"/>
      <c r="B36" s="1"/>
      <c r="D36" s="14"/>
    </row>
    <row r="37" spans="1:7" x14ac:dyDescent="0.3">
      <c r="A37" s="3"/>
      <c r="B37" s="1"/>
      <c r="D37" s="14"/>
    </row>
    <row r="38" spans="1:7" x14ac:dyDescent="0.3">
      <c r="A38" s="3"/>
      <c r="B38" s="1"/>
      <c r="D38" s="14"/>
    </row>
    <row r="39" spans="1:7" x14ac:dyDescent="0.3">
      <c r="A39" s="3"/>
      <c r="B39" s="1"/>
      <c r="D39" s="14"/>
    </row>
    <row r="40" spans="1:7" x14ac:dyDescent="0.3">
      <c r="A40" s="3" t="s">
        <v>5</v>
      </c>
      <c r="B40" s="9">
        <f>'[1]Mei''22'!$E$60</f>
        <v>99274</v>
      </c>
      <c r="C40" s="22" t="s">
        <v>3</v>
      </c>
      <c r="D40" s="14"/>
    </row>
    <row r="41" spans="1:7" x14ac:dyDescent="0.3">
      <c r="A41" s="18" t="s">
        <v>6</v>
      </c>
      <c r="B41" s="2"/>
      <c r="C41" s="3"/>
      <c r="D41" s="19">
        <f>SUM(B23:B40)</f>
        <v>3699274</v>
      </c>
    </row>
    <row r="42" spans="1:7" x14ac:dyDescent="0.3">
      <c r="A42" s="3"/>
      <c r="B42" s="4"/>
      <c r="C42" s="14"/>
      <c r="D42" s="16"/>
    </row>
    <row r="43" spans="1:7" ht="17.25" thickBot="1" x14ac:dyDescent="0.35">
      <c r="A43" s="12" t="s">
        <v>7</v>
      </c>
      <c r="B43" s="3"/>
      <c r="C43" s="3"/>
      <c r="D43" s="23">
        <f>D7+D21-D41</f>
        <v>48919888.180000007</v>
      </c>
    </row>
    <row r="44" spans="1:7" ht="17.25" thickTop="1" x14ac:dyDescent="0.3">
      <c r="A44" s="12"/>
      <c r="D44" s="10"/>
      <c r="G44" s="20"/>
    </row>
    <row r="45" spans="1:7" x14ac:dyDescent="0.3">
      <c r="A45" s="3"/>
      <c r="B45" s="7"/>
    </row>
    <row r="46" spans="1:7" x14ac:dyDescent="0.3">
      <c r="A46" s="3" t="s">
        <v>8</v>
      </c>
      <c r="C46" s="3"/>
    </row>
    <row r="47" spans="1:7" x14ac:dyDescent="0.3">
      <c r="A47" s="3"/>
      <c r="C47" s="3"/>
    </row>
    <row r="48" spans="1:7" x14ac:dyDescent="0.3">
      <c r="A48" s="3"/>
      <c r="C48" s="3"/>
    </row>
    <row r="49" spans="1:3" x14ac:dyDescent="0.3">
      <c r="A49" s="3"/>
      <c r="C49" s="3"/>
    </row>
    <row r="50" spans="1:3" x14ac:dyDescent="0.3">
      <c r="A50" s="3" t="s">
        <v>9</v>
      </c>
      <c r="C50" s="3"/>
    </row>
    <row r="53" spans="1:3" x14ac:dyDescent="0.3">
      <c r="A53" s="6" t="s">
        <v>10</v>
      </c>
    </row>
    <row r="54" spans="1:3" x14ac:dyDescent="0.3">
      <c r="A54" s="24" t="s">
        <v>11</v>
      </c>
    </row>
    <row r="55" spans="1:3" x14ac:dyDescent="0.3">
      <c r="A55" s="24" t="s">
        <v>12</v>
      </c>
    </row>
    <row r="57" spans="1:3" x14ac:dyDescent="0.3">
      <c r="A57" s="6" t="s">
        <v>10</v>
      </c>
    </row>
    <row r="58" spans="1:3" x14ac:dyDescent="0.3">
      <c r="A58" s="24" t="s">
        <v>14</v>
      </c>
    </row>
    <row r="59" spans="1:3" x14ac:dyDescent="0.3">
      <c r="A59" s="6" t="s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 2022</vt:lpstr>
      <vt:lpstr>Feb 2022</vt:lpstr>
      <vt:lpstr>Mar'2022</vt:lpstr>
      <vt:lpstr>Apr'22</vt:lpstr>
      <vt:lpstr>Mei'2022</vt:lpstr>
    </vt:vector>
  </TitlesOfParts>
  <Company>YAYASAN SPIRITIA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Bayu</dc:creator>
  <cp:lastModifiedBy>SPIRITIA</cp:lastModifiedBy>
  <cp:lastPrinted>2020-06-19T10:00:51Z</cp:lastPrinted>
  <dcterms:created xsi:type="dcterms:W3CDTF">2015-01-27T03:51:59Z</dcterms:created>
  <dcterms:modified xsi:type="dcterms:W3CDTF">2022-07-05T09:47:29Z</dcterms:modified>
</cp:coreProperties>
</file>