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 U N D\Anak dan Positif Fund\Anak Fund\2021\"/>
    </mc:Choice>
  </mc:AlternateContent>
  <bookViews>
    <workbookView xWindow="120" yWindow="120" windowWidth="18975" windowHeight="8895" activeTab="6"/>
  </bookViews>
  <sheets>
    <sheet name="Jan'2021" sheetId="64" r:id="rId1"/>
    <sheet name="Feb'2021" sheetId="76" r:id="rId2"/>
    <sheet name="Mar'2021" sheetId="77" r:id="rId3"/>
    <sheet name="Apr'2021" sheetId="78" r:id="rId4"/>
    <sheet name="Mei'2021" sheetId="79" r:id="rId5"/>
    <sheet name="Juni'21" sheetId="80" r:id="rId6"/>
    <sheet name="Juli,21" sheetId="81" r:id="rId7"/>
  </sheets>
  <externalReferences>
    <externalReference r:id="rId8"/>
  </externalReferences>
  <calcPr calcId="162913"/>
</workbook>
</file>

<file path=xl/calcChain.xml><?xml version="1.0" encoding="utf-8"?>
<calcChain xmlns="http://schemas.openxmlformats.org/spreadsheetml/2006/main">
  <c r="C6" i="81" l="1"/>
  <c r="C5" i="81"/>
  <c r="B38" i="81"/>
  <c r="B17" i="81"/>
  <c r="D18" i="81" s="1"/>
  <c r="D19" i="81" s="1"/>
  <c r="D39" i="81"/>
  <c r="C5" i="80"/>
  <c r="D7" i="80" s="1"/>
  <c r="D41" i="80" s="1"/>
  <c r="D39" i="80"/>
  <c r="D18" i="80"/>
  <c r="C6" i="80"/>
  <c r="B38" i="80"/>
  <c r="B17" i="80"/>
  <c r="D7" i="81" l="1"/>
  <c r="D41" i="81" s="1"/>
  <c r="D19" i="80"/>
  <c r="B17" i="79"/>
  <c r="D18" i="79" s="1"/>
  <c r="D19" i="79" s="1"/>
  <c r="C5" i="79"/>
  <c r="B38" i="79"/>
  <c r="D39" i="79" s="1"/>
  <c r="C6" i="79"/>
  <c r="D7" i="79" l="1"/>
  <c r="D41" i="79" s="1"/>
  <c r="C5" i="77"/>
  <c r="C5" i="78"/>
  <c r="C6" i="78"/>
  <c r="D7" i="78" s="1"/>
  <c r="B17" i="78"/>
  <c r="D18" i="78" s="1"/>
  <c r="D19" i="78" s="1"/>
  <c r="B38" i="78"/>
  <c r="D39" i="78" s="1"/>
  <c r="C6" i="77"/>
  <c r="B38" i="77"/>
  <c r="D39" i="77" s="1"/>
  <c r="B17" i="77"/>
  <c r="D18" i="77" s="1"/>
  <c r="D41" i="78" l="1"/>
  <c r="D19" i="77"/>
  <c r="D7" i="77"/>
  <c r="C5" i="76"/>
  <c r="D7" i="76" s="1"/>
  <c r="D38" i="64"/>
  <c r="D38" i="76"/>
  <c r="D18" i="76"/>
  <c r="D17" i="76"/>
  <c r="C6" i="64"/>
  <c r="D17" i="64"/>
  <c r="D18" i="64" s="1"/>
  <c r="D41" i="77" l="1"/>
  <c r="D40" i="76"/>
  <c r="D7" i="64"/>
  <c r="D40" i="64" s="1"/>
</calcChain>
</file>

<file path=xl/sharedStrings.xml><?xml version="1.0" encoding="utf-8"?>
<sst xmlns="http://schemas.openxmlformats.org/spreadsheetml/2006/main" count="286" uniqueCount="151">
  <si>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</si>
  <si>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</si>
  <si>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</si>
  <si>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</si>
  <si>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</si>
  <si>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</si>
  <si>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</si>
  <si>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</si>
  <si>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</si>
  <si>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</si>
  <si>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</si>
  <si>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</si>
  <si>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</si>
  <si>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</si>
  <si>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>Anak Jakarta (Periode Jan 2021-Desember 2021)</t>
  </si>
  <si>
    <t xml:space="preserve">   Bank CIMB Niaga, Jakarta</t>
  </si>
  <si>
    <t xml:space="preserve">   No. Rekening 8000 8267 5600</t>
  </si>
  <si>
    <t>Periode Januari 2021</t>
  </si>
  <si>
    <t>Saldo Bank 1 Januari 2021</t>
  </si>
  <si>
    <t>Saldo Kas 1 Januari 2021</t>
  </si>
  <si>
    <t>Saldo awal 1 Januari 2021</t>
  </si>
  <si>
    <t>Penerimaan di bulan Januari 2021:</t>
  </si>
  <si>
    <t>Total Bulan Januari 2021</t>
  </si>
  <si>
    <t>Pengeluaran selama 1 Januari 2021:</t>
  </si>
  <si>
    <t>Anak Fund DIY Jan 2021</t>
  </si>
  <si>
    <t>Anak Fund Medan Jan 2021</t>
  </si>
  <si>
    <t>Anak Fund Lampung Jan 2021</t>
  </si>
  <si>
    <t>Anak Fund Mataram Jan 2021</t>
  </si>
  <si>
    <t>Anak Fund makassar Jan 2021</t>
  </si>
  <si>
    <t>Anak Fund Bandung Jan 2021</t>
  </si>
  <si>
    <t>Anak Fund Jambi Jan 2021</t>
  </si>
  <si>
    <t>Anak Fund Sorong Jan 2021</t>
  </si>
  <si>
    <t>Anak Fund Palembang Jan 2021</t>
  </si>
  <si>
    <t>Anak Fund Kepualauan Riau Jan 2021</t>
  </si>
  <si>
    <t>Anak Fund Ambon Jan 2021</t>
  </si>
  <si>
    <t>Anak Fund Merauke Jan 2021</t>
  </si>
  <si>
    <t>Periode Februari 2021</t>
  </si>
  <si>
    <t>Saldo Bank 1 Februari 2021</t>
  </si>
  <si>
    <t>Saldo Kas 1 Februari 2021</t>
  </si>
  <si>
    <t>Saldo awal 1 Februari 2021</t>
  </si>
  <si>
    <t>Penerimaan di bulan Februari 2021:</t>
  </si>
  <si>
    <t>Total Bulan Februari 2021</t>
  </si>
  <si>
    <t>Pengeluaran selama 1 Februari 2021:</t>
  </si>
  <si>
    <t>Anak Fund DIY Feb 2021</t>
  </si>
  <si>
    <t>Anak Fund Medan Feb 2021</t>
  </si>
  <si>
    <t>Anak Fund Lampung Feb 2021</t>
  </si>
  <si>
    <t>Anak Fund Mataram Feb 2021</t>
  </si>
  <si>
    <t>Anak Fund makassar Feb 2021</t>
  </si>
  <si>
    <t>Anak Fund Bandung Feb 2021</t>
  </si>
  <si>
    <t>Anak Fund Jambi Feb 2021</t>
  </si>
  <si>
    <t>Anak Fund Sorong Feb 2021</t>
  </si>
  <si>
    <t>Anak Fund Palembang Feb 2021</t>
  </si>
  <si>
    <t>Anak Fund Kepualauan Riau Feb 2021</t>
  </si>
  <si>
    <t>Anak Fund Ambon Feb 2021</t>
  </si>
  <si>
    <t>Anak Fund Merauke Feb 2021</t>
  </si>
  <si>
    <t>Riyan Sumadihardja</t>
  </si>
  <si>
    <t>Periode Maret 2021</t>
  </si>
  <si>
    <t>Saldo Bank 1 Maret 2021</t>
  </si>
  <si>
    <t>Saldo Kas 1 Maret 2021</t>
  </si>
  <si>
    <t>Saldo awal 1 Maret 2021</t>
  </si>
  <si>
    <t>Penerimaan di bulan Maret 2021:</t>
  </si>
  <si>
    <t>Total Bulan Maret 2021</t>
  </si>
  <si>
    <t>Pengeluaran selama 1 Maret 2021:</t>
  </si>
  <si>
    <t>Anak Fund DIY Mar 2021</t>
  </si>
  <si>
    <t>Anak Fund Medan Mar 2021</t>
  </si>
  <si>
    <t>Anak Fund Lampung Mar 2021</t>
  </si>
  <si>
    <t>Anak Fund Mataram Mar 2021</t>
  </si>
  <si>
    <t>Anak Fund makassar Mar 2021</t>
  </si>
  <si>
    <t>Anak Fund Bandung Mar 2021</t>
  </si>
  <si>
    <t>Anak Fund Jambi Mar 2021</t>
  </si>
  <si>
    <t>Anak Fund Sorong  Mar 2021</t>
  </si>
  <si>
    <t>Anak Fund Palembang Mar 2021</t>
  </si>
  <si>
    <t>Anak Fund Kepualauan Riau Mar 2021</t>
  </si>
  <si>
    <t>Anak Fund Ambon Mar 2021</t>
  </si>
  <si>
    <t>Anak Fund Merauke Mar 2021</t>
  </si>
  <si>
    <t>Anak Fund DIY April 2021</t>
  </si>
  <si>
    <t>Anak Fund Medan April 2021</t>
  </si>
  <si>
    <t>Anak Fund Lampung April 2021</t>
  </si>
  <si>
    <t>Anak Fund Mataram April 2021</t>
  </si>
  <si>
    <t>Anak Fund makassar April 2021</t>
  </si>
  <si>
    <t>Anak Fund Bandung April 2021</t>
  </si>
  <si>
    <t>Anak Fund Jambi April 2021</t>
  </si>
  <si>
    <t>Anak Fund Sorong April 2021</t>
  </si>
  <si>
    <t>Anak Fund Palembang April 2021</t>
  </si>
  <si>
    <t>Anak Fund Kepualauan Riau April 2021</t>
  </si>
  <si>
    <t>Anak Fund Ambon April 2021</t>
  </si>
  <si>
    <t>Anak Fund Merauke April 2021</t>
  </si>
  <si>
    <t>Periode April 2021</t>
  </si>
  <si>
    <t>Saldo Bank 1 April 2021</t>
  </si>
  <si>
    <t>Saldo Kas 1 April 2021</t>
  </si>
  <si>
    <t>Saldo awal 1 April 2021</t>
  </si>
  <si>
    <t>Penerimaan di bulan April 2021:</t>
  </si>
  <si>
    <t>Total Bulan April 2021</t>
  </si>
  <si>
    <t>Pengeluaran selama 1 April 2021:</t>
  </si>
  <si>
    <t>Periode Mei 2021</t>
  </si>
  <si>
    <t>Saldo Bank 1 Mei 2021</t>
  </si>
  <si>
    <t>Saldo Kas 1 Mei 2021</t>
  </si>
  <si>
    <t>Saldo awal 1 Mei 2021</t>
  </si>
  <si>
    <t>Penerimaan di bulan Mei 2021:</t>
  </si>
  <si>
    <t>Total Bulan Mei 2021</t>
  </si>
  <si>
    <t>Pengeluaran selama 1 Mei 2021:</t>
  </si>
  <si>
    <t>Anak Fund DIY Mei 2021</t>
  </si>
  <si>
    <t>Anak Fund Medan Mei 2021</t>
  </si>
  <si>
    <t>Anak Fund Lampung Mei 2021</t>
  </si>
  <si>
    <t>Anak Fund Mataram Mei 2021</t>
  </si>
  <si>
    <t>Anak Fund makassar Mei 2021</t>
  </si>
  <si>
    <t>Anak Fund Bandung Mei 2021</t>
  </si>
  <si>
    <t>Anak Fund Jambi Mei 2021</t>
  </si>
  <si>
    <t>Anak Fund Sorong Mei 2021</t>
  </si>
  <si>
    <t>Anak Fund Palembang Mei 2021</t>
  </si>
  <si>
    <t>Anak Fund Kepualauan Riau Mei 2021</t>
  </si>
  <si>
    <t>Anak Fund Ambon Mei 2021</t>
  </si>
  <si>
    <t>Anak Fund Merauke Mei 2021</t>
  </si>
  <si>
    <t>Periode Juni 2021</t>
  </si>
  <si>
    <t>Saldo Bank 1 Juni 2021</t>
  </si>
  <si>
    <t>Saldo Kas 1 Juni 2021</t>
  </si>
  <si>
    <t>Saldo awal 1 Juni 2021</t>
  </si>
  <si>
    <t>Penerimaan di bulan Juni 2021:</t>
  </si>
  <si>
    <t>Total Bulan Juni 2021</t>
  </si>
  <si>
    <t>Pengeluaran selama 1 Juni 2021:</t>
  </si>
  <si>
    <t>Anak Fund DIY Juni 2021</t>
  </si>
  <si>
    <t>Anak Fund Medan Juni 2021</t>
  </si>
  <si>
    <t>Anak Fund Lampung Juni 2021</t>
  </si>
  <si>
    <t>Anak Fund Mataram Juni 2021</t>
  </si>
  <si>
    <t>Anak Fund Makassar Juni 2021</t>
  </si>
  <si>
    <t>Anak Fund Bandung Juni 2021</t>
  </si>
  <si>
    <t>Anak Fund Jambi Juni 2021</t>
  </si>
  <si>
    <t>Anak Fund Sorong Juni 2021</t>
  </si>
  <si>
    <t>Anak Fund Palembang Juni 2021</t>
  </si>
  <si>
    <t>Anak Fund Kepualauan Riau Juni 2021</t>
  </si>
  <si>
    <t>Anak Fund Ambon Juni 2021</t>
  </si>
  <si>
    <t>Anak Fund Merauke Juni 2021</t>
  </si>
  <si>
    <t>Periode Juli 2021</t>
  </si>
  <si>
    <t>Saldo Bank 1 Juli 2021</t>
  </si>
  <si>
    <t>Saldo awal 1 Juli 2021</t>
  </si>
  <si>
    <t>Saldo Kas 1 Juli 2021</t>
  </si>
  <si>
    <t>Penerimaan di bulan Juli 2021:</t>
  </si>
  <si>
    <t>Total Bulan Juli 2021</t>
  </si>
  <si>
    <t>Pengeluaran selama 1 Juli 2021:</t>
  </si>
  <si>
    <t>Anak Fund DIY Juli 2021</t>
  </si>
  <si>
    <t>Anak Fund Medan Juli 2021</t>
  </si>
  <si>
    <t>Anak Fund Lampung Juli 2021</t>
  </si>
  <si>
    <t>Anak Fund Mataram Juli 2021</t>
  </si>
  <si>
    <t>Anak Fund Makassar Juli 2021</t>
  </si>
  <si>
    <t>Anak Fund Bandung Juli 2021</t>
  </si>
  <si>
    <t>Anak Fund Jambi Juli 2021</t>
  </si>
  <si>
    <t>Anak Fund Sorong Juli 2021</t>
  </si>
  <si>
    <t>Anak Fund Palembang Juli 2021</t>
  </si>
  <si>
    <t>Anak Fund Kepualauan Riau Juli 2021</t>
  </si>
  <si>
    <t>Anak Fund Ambon Juli 2021</t>
  </si>
  <si>
    <t>Anak Fund Merauke 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</si>
</sst>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0"/>
      <name val="Arial"/>
      <family val="2"/>
    </font>
    <font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5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/>
    <xf numFmtId="0" fontId="5" fillId="0" borderId="0" xfId="0" applyFont="1" applyFill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 applyFill="1"/>
    <xf numFmtId="17" fontId="2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165" fontId="5" fillId="0" borderId="0" xfId="0" applyNumberFormat="1" applyFont="1" applyFill="1"/>
    <xf numFmtId="0" fontId="4" fillId="0" borderId="0" xfId="0" applyFont="1" applyFill="1"/>
    <xf numFmtId="3" fontId="2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quotePrefix="1" applyFont="1" applyFill="1" applyAlignment="1">
      <alignment horizontal="left"/>
    </xf>
    <xf numFmtId="3" fontId="2" fillId="0" borderId="2" xfId="0" applyNumberFormat="1" applyFont="1" applyFill="1" applyBorder="1"/>
    <xf numFmtId="0" fontId="6" fillId="0" borderId="0" xfId="0" applyFont="1" applyFill="1"/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/>
    <xf numFmtId="0" fontId="3" fillId="0" borderId="6" xfId="0" applyNumberFormat="1" applyFont="1" applyFill="1" applyBorder="1" applyAlignment="1">
      <alignment horizontal="left"/>
    </xf>
    <xf numFmtId="41" fontId="5" fillId="0" borderId="6" xfId="2" applyFont="1" applyFill="1" applyBorder="1"/>
    <xf numFmtId="0" fontId="3" fillId="0" borderId="7" xfId="0" applyNumberFormat="1" applyFont="1" applyFill="1" applyBorder="1" applyAlignment="1">
      <alignment horizontal="left"/>
    </xf>
    <xf numFmtId="41" fontId="5" fillId="0" borderId="7" xfId="2" applyFont="1" applyFill="1" applyBorder="1"/>
    <xf numFmtId="0" fontId="3" fillId="0" borderId="3" xfId="0" applyNumberFormat="1" applyFont="1" applyFill="1" applyBorder="1" applyAlignment="1">
      <alignment horizontal="left"/>
    </xf>
    <xf numFmtId="41" fontId="5" fillId="0" borderId="3" xfId="2" applyFont="1" applyFill="1" applyBorder="1"/>
    <xf numFmtId="0" fontId="5" fillId="0" borderId="0" xfId="0" applyFont="1" applyFill="1" applyBorder="1"/>
    <xf numFmtId="0" fontId="3" fillId="0" borderId="0" xfId="0" quotePrefix="1" applyFont="1" applyFill="1"/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/>
    <xf numFmtId="165" fontId="3" fillId="0" borderId="0" xfId="1" applyNumberFormat="1" applyFont="1" applyFill="1" applyBorder="1" applyAlignment="1">
      <alignment horizontal="right" vertical="center"/>
    </xf>
    <xf numFmtId="41" fontId="5" fillId="0" borderId="4" xfId="2" applyFont="1" applyFill="1" applyBorder="1"/>
    <xf numFmtId="0" fontId="3" fillId="0" borderId="0" xfId="0" applyFont="1" applyFill="1" applyBorder="1"/>
    <xf numFmtId="0" fontId="3" fillId="0" borderId="8" xfId="0" applyNumberFormat="1" applyFont="1" applyFill="1" applyBorder="1" applyAlignment="1">
      <alignment horizontal="left"/>
    </xf>
    <xf numFmtId="0" fontId="7" fillId="0" borderId="3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41" fontId="8" fillId="0" borderId="9" xfId="2" applyFont="1" applyFill="1" applyBorder="1"/>
    <xf numFmtId="0" fontId="3" fillId="0" borderId="3" xfId="0" applyNumberFormat="1" applyFont="1" applyFill="1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021"/>
      <sheetName val="Feb'2021"/>
      <sheetName val="Mar'2021"/>
      <sheetName val="April'2021"/>
      <sheetName val="Mei'2021"/>
      <sheetName val="Jun'2021"/>
      <sheetName val="Juli'2021"/>
      <sheetName val="Agust'021"/>
      <sheetName val="Sept'2021"/>
      <sheetName val="Okt'2021"/>
    </sheetNames>
    <sheetDataSet>
      <sheetData sheetId="0"/>
      <sheetData sheetId="1"/>
      <sheetData sheetId="2">
        <row r="6">
          <cell r="D6">
            <v>1693235</v>
          </cell>
        </row>
        <row r="59">
          <cell r="E59">
            <v>111190.44</v>
          </cell>
        </row>
        <row r="60">
          <cell r="D60">
            <v>950.18000000000006</v>
          </cell>
        </row>
      </sheetData>
      <sheetData sheetId="3">
        <row r="6">
          <cell r="D6">
            <v>9550235</v>
          </cell>
        </row>
        <row r="59">
          <cell r="E59">
            <v>83189</v>
          </cell>
        </row>
        <row r="60">
          <cell r="D60">
            <v>945</v>
          </cell>
        </row>
      </sheetData>
      <sheetData sheetId="4">
        <row r="6">
          <cell r="D6">
            <v>6547235</v>
          </cell>
        </row>
        <row r="57">
          <cell r="E57">
            <v>83230</v>
          </cell>
        </row>
        <row r="58">
          <cell r="D58">
            <v>1149</v>
          </cell>
        </row>
      </sheetData>
      <sheetData sheetId="5">
        <row r="6">
          <cell r="D6">
            <v>3594235</v>
          </cell>
        </row>
        <row r="58">
          <cell r="E58">
            <v>49751</v>
          </cell>
        </row>
        <row r="59">
          <cell r="D59">
            <v>1257</v>
          </cell>
        </row>
      </sheetData>
      <sheetData sheetId="6">
        <row r="6">
          <cell r="D6">
            <v>624735</v>
          </cell>
        </row>
        <row r="57">
          <cell r="E57">
            <v>78257</v>
          </cell>
        </row>
        <row r="58">
          <cell r="D58">
            <v>1284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Normal="100" workbookViewId="0">
      <selection activeCell="C5" sqref="C5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18</v>
      </c>
      <c r="B5" s="3"/>
      <c r="C5" s="11">
        <v>67811736</v>
      </c>
    </row>
    <row r="6" spans="1:7" x14ac:dyDescent="0.3">
      <c r="A6" s="3" t="s">
        <v>19</v>
      </c>
      <c r="B6" s="3"/>
      <c r="C6" s="11">
        <f>339235+7200000</f>
        <v>7539235</v>
      </c>
      <c r="D6" s="11"/>
    </row>
    <row r="7" spans="1:7" x14ac:dyDescent="0.3">
      <c r="A7" s="3" t="s">
        <v>20</v>
      </c>
      <c r="B7" s="3"/>
      <c r="C7" s="3"/>
      <c r="D7" s="15">
        <f>SUM(C5:C6)</f>
        <v>75350971</v>
      </c>
    </row>
    <row r="8" spans="1:7" x14ac:dyDescent="0.3">
      <c r="A8" s="3"/>
      <c r="B8" s="3"/>
      <c r="C8" s="3"/>
      <c r="D8" s="3"/>
    </row>
    <row r="9" spans="1:7" x14ac:dyDescent="0.3">
      <c r="A9" s="3" t="s">
        <v>21</v>
      </c>
      <c r="B9" s="3"/>
      <c r="C9" s="3"/>
      <c r="D9" s="16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/>
      <c r="B13" s="28"/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v>4095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654095</v>
      </c>
    </row>
    <row r="18" spans="1:4" x14ac:dyDescent="0.3">
      <c r="A18" s="33" t="s">
        <v>22</v>
      </c>
      <c r="B18" s="3"/>
      <c r="C18" s="3"/>
      <c r="D18" s="21">
        <f>D8+D17</f>
        <v>654095</v>
      </c>
    </row>
    <row r="19" spans="1:4" x14ac:dyDescent="0.3">
      <c r="A19" s="3" t="s">
        <v>23</v>
      </c>
      <c r="B19" s="3"/>
      <c r="C19" s="3"/>
      <c r="D19" s="16"/>
    </row>
    <row r="20" spans="1:4" x14ac:dyDescent="0.3">
      <c r="A20" s="3" t="s">
        <v>14</v>
      </c>
      <c r="B20" s="1"/>
      <c r="C20" s="3"/>
      <c r="D20" s="3"/>
    </row>
    <row r="21" spans="1:4" x14ac:dyDescent="0.3">
      <c r="A21" s="29" t="s">
        <v>24</v>
      </c>
      <c r="B21" s="30">
        <v>300000</v>
      </c>
      <c r="D21" s="14"/>
    </row>
    <row r="22" spans="1:4" x14ac:dyDescent="0.3">
      <c r="A22" s="31" t="s">
        <v>25</v>
      </c>
      <c r="B22" s="32">
        <v>250000</v>
      </c>
      <c r="D22" s="14"/>
    </row>
    <row r="23" spans="1:4" x14ac:dyDescent="0.3">
      <c r="A23" s="31" t="s">
        <v>26</v>
      </c>
      <c r="B23" s="32">
        <v>300000</v>
      </c>
      <c r="D23" s="14"/>
    </row>
    <row r="24" spans="1:4" x14ac:dyDescent="0.3">
      <c r="A24" s="31" t="s">
        <v>27</v>
      </c>
      <c r="B24" s="32">
        <v>300000</v>
      </c>
      <c r="D24" s="14"/>
    </row>
    <row r="25" spans="1:4" x14ac:dyDescent="0.3">
      <c r="A25" s="31" t="s">
        <v>28</v>
      </c>
      <c r="B25" s="32">
        <v>300000</v>
      </c>
      <c r="D25" s="14"/>
    </row>
    <row r="26" spans="1:4" x14ac:dyDescent="0.3">
      <c r="A26" s="31" t="s">
        <v>29</v>
      </c>
      <c r="B26" s="32">
        <v>300000</v>
      </c>
      <c r="D26" s="14"/>
    </row>
    <row r="27" spans="1:4" x14ac:dyDescent="0.3">
      <c r="A27" s="31" t="s">
        <v>30</v>
      </c>
      <c r="B27" s="32">
        <v>300000</v>
      </c>
      <c r="D27" s="14"/>
    </row>
    <row r="28" spans="1:4" x14ac:dyDescent="0.3">
      <c r="A28" s="31" t="s">
        <v>31</v>
      </c>
      <c r="B28" s="32">
        <v>300000</v>
      </c>
      <c r="D28" s="14"/>
    </row>
    <row r="29" spans="1:4" x14ac:dyDescent="0.3">
      <c r="A29" s="31" t="s">
        <v>32</v>
      </c>
      <c r="B29" s="32">
        <v>300000</v>
      </c>
      <c r="D29" s="14"/>
    </row>
    <row r="30" spans="1:4" x14ac:dyDescent="0.3">
      <c r="A30" s="31" t="s">
        <v>33</v>
      </c>
      <c r="B30" s="32">
        <v>300000</v>
      </c>
      <c r="D30" s="14"/>
    </row>
    <row r="31" spans="1:4" x14ac:dyDescent="0.3">
      <c r="A31" s="31" t="s">
        <v>34</v>
      </c>
      <c r="B31" s="32">
        <v>300000</v>
      </c>
      <c r="D31" s="14"/>
    </row>
    <row r="32" spans="1:4" x14ac:dyDescent="0.3">
      <c r="A32" s="27" t="s">
        <v>35</v>
      </c>
      <c r="B32" s="28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v>74519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3624519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72380547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31" zoomScaleNormal="100" workbookViewId="0">
      <selection activeCell="F13" sqref="F1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36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37</v>
      </c>
      <c r="B5" s="3"/>
      <c r="C5" s="37">
        <f>60568635+7185677.26</f>
        <v>67754312.260000005</v>
      </c>
    </row>
    <row r="6" spans="1:7" x14ac:dyDescent="0.3">
      <c r="A6" s="3" t="s">
        <v>38</v>
      </c>
      <c r="B6" s="3"/>
      <c r="C6" s="11">
        <v>4626235</v>
      </c>
      <c r="D6" s="11"/>
    </row>
    <row r="7" spans="1:7" x14ac:dyDescent="0.3">
      <c r="A7" s="3" t="s">
        <v>39</v>
      </c>
      <c r="B7" s="3"/>
      <c r="C7" s="3"/>
      <c r="D7" s="15">
        <f>SUM(C5:C6)</f>
        <v>72380547.260000005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 t="s">
        <v>55</v>
      </c>
      <c r="B13" s="28">
        <v>1500000</v>
      </c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v>2705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2152705</v>
      </c>
    </row>
    <row r="18" spans="1:4" x14ac:dyDescent="0.3">
      <c r="A18" s="33" t="s">
        <v>41</v>
      </c>
      <c r="B18" s="3"/>
      <c r="C18" s="3"/>
      <c r="D18" s="21">
        <f>D8+D17</f>
        <v>2152705</v>
      </c>
    </row>
    <row r="19" spans="1:4" x14ac:dyDescent="0.3">
      <c r="A19" s="3" t="s">
        <v>42</v>
      </c>
      <c r="B19" s="3"/>
      <c r="C19" s="3"/>
      <c r="D19" s="16"/>
    </row>
    <row r="20" spans="1:4" x14ac:dyDescent="0.3">
      <c r="A20" s="3" t="s">
        <v>14</v>
      </c>
      <c r="B20" s="1"/>
      <c r="C20" s="3"/>
      <c r="D20" s="3"/>
    </row>
    <row r="21" spans="1:4" x14ac:dyDescent="0.3">
      <c r="A21" s="29" t="s">
        <v>43</v>
      </c>
      <c r="B21" s="30">
        <v>300000</v>
      </c>
      <c r="D21" s="14"/>
    </row>
    <row r="22" spans="1:4" x14ac:dyDescent="0.3">
      <c r="A22" s="31" t="s">
        <v>44</v>
      </c>
      <c r="B22" s="32">
        <v>250000</v>
      </c>
      <c r="D22" s="14"/>
    </row>
    <row r="23" spans="1:4" x14ac:dyDescent="0.3">
      <c r="A23" s="31" t="s">
        <v>45</v>
      </c>
      <c r="B23" s="32">
        <v>300000</v>
      </c>
      <c r="D23" s="14"/>
    </row>
    <row r="24" spans="1:4" x14ac:dyDescent="0.3">
      <c r="A24" s="31" t="s">
        <v>46</v>
      </c>
      <c r="B24" s="32">
        <v>300000</v>
      </c>
      <c r="D24" s="14"/>
    </row>
    <row r="25" spans="1:4" x14ac:dyDescent="0.3">
      <c r="A25" s="31" t="s">
        <v>47</v>
      </c>
      <c r="B25" s="32">
        <v>300000</v>
      </c>
      <c r="D25" s="14"/>
    </row>
    <row r="26" spans="1:4" x14ac:dyDescent="0.3">
      <c r="A26" s="31" t="s">
        <v>48</v>
      </c>
      <c r="B26" s="32">
        <v>300000</v>
      </c>
      <c r="D26" s="14"/>
    </row>
    <row r="27" spans="1:4" x14ac:dyDescent="0.3">
      <c r="A27" s="31" t="s">
        <v>49</v>
      </c>
      <c r="B27" s="32">
        <v>300000</v>
      </c>
      <c r="D27" s="14"/>
    </row>
    <row r="28" spans="1:4" x14ac:dyDescent="0.3">
      <c r="A28" s="31" t="s">
        <v>50</v>
      </c>
      <c r="B28" s="32">
        <v>300000</v>
      </c>
      <c r="D28" s="14"/>
    </row>
    <row r="29" spans="1:4" x14ac:dyDescent="0.3">
      <c r="A29" s="31" t="s">
        <v>51</v>
      </c>
      <c r="B29" s="32">
        <v>300000</v>
      </c>
      <c r="D29" s="14"/>
    </row>
    <row r="30" spans="1:4" x14ac:dyDescent="0.3">
      <c r="A30" s="31" t="s">
        <v>52</v>
      </c>
      <c r="B30" s="32">
        <v>300000</v>
      </c>
      <c r="D30" s="14"/>
    </row>
    <row r="31" spans="1:4" x14ac:dyDescent="0.3">
      <c r="A31" s="31" t="s">
        <v>53</v>
      </c>
      <c r="B31" s="32">
        <v>300000</v>
      </c>
      <c r="D31" s="14"/>
    </row>
    <row r="32" spans="1:4" x14ac:dyDescent="0.3">
      <c r="A32" s="27" t="s">
        <v>54</v>
      </c>
      <c r="B32" s="28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v>94541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3644541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70888711.260000005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F11" sqref="F11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56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57</v>
      </c>
      <c r="B5" s="3"/>
      <c r="C5" s="11">
        <f>60540255.18+8655221.26</f>
        <v>69195476.439999998</v>
      </c>
      <c r="F5" s="11"/>
    </row>
    <row r="6" spans="1:7" x14ac:dyDescent="0.3">
      <c r="A6" s="3" t="s">
        <v>58</v>
      </c>
      <c r="B6" s="3"/>
      <c r="C6" s="11">
        <f>'[1]Mar''2021'!$D$6</f>
        <v>1693235</v>
      </c>
      <c r="D6" s="11"/>
    </row>
    <row r="7" spans="1:7" x14ac:dyDescent="0.3">
      <c r="A7" s="3" t="s">
        <v>59</v>
      </c>
      <c r="B7" s="3"/>
      <c r="C7" s="3"/>
      <c r="D7" s="15">
        <f>SUM(C5:C6)</f>
        <v>70888711.439999998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 t="s">
        <v>55</v>
      </c>
      <c r="B13" s="38">
        <v>1000000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'[1]Mar''2021'!$D$60</f>
        <v>950.18000000000006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3150950.18</v>
      </c>
    </row>
    <row r="19" spans="1:4" x14ac:dyDescent="0.3">
      <c r="A19" s="33" t="s">
        <v>61</v>
      </c>
      <c r="B19" s="3"/>
      <c r="C19" s="3"/>
      <c r="D19" s="21">
        <f>D8+D18</f>
        <v>3150950.18</v>
      </c>
    </row>
    <row r="20" spans="1:4" x14ac:dyDescent="0.3">
      <c r="A20" s="3" t="s">
        <v>62</v>
      </c>
      <c r="B20" s="3"/>
      <c r="C20" s="3"/>
      <c r="D20" s="16"/>
    </row>
    <row r="21" spans="1:4" x14ac:dyDescent="0.3">
      <c r="A21" s="3" t="s">
        <v>14</v>
      </c>
      <c r="B21" s="1"/>
      <c r="C21" s="3"/>
      <c r="D21" s="3"/>
    </row>
    <row r="22" spans="1:4" x14ac:dyDescent="0.3">
      <c r="A22" s="29" t="s">
        <v>63</v>
      </c>
      <c r="B22" s="30">
        <v>300000</v>
      </c>
      <c r="D22" s="14"/>
    </row>
    <row r="23" spans="1:4" x14ac:dyDescent="0.3">
      <c r="A23" s="31" t="s">
        <v>64</v>
      </c>
      <c r="B23" s="32">
        <v>250000</v>
      </c>
      <c r="D23" s="14"/>
    </row>
    <row r="24" spans="1:4" x14ac:dyDescent="0.3">
      <c r="A24" s="31" t="s">
        <v>65</v>
      </c>
      <c r="B24" s="32">
        <v>300000</v>
      </c>
      <c r="D24" s="14"/>
    </row>
    <row r="25" spans="1:4" x14ac:dyDescent="0.3">
      <c r="A25" s="31" t="s">
        <v>66</v>
      </c>
      <c r="B25" s="32">
        <v>300000</v>
      </c>
      <c r="D25" s="14"/>
    </row>
    <row r="26" spans="1:4" x14ac:dyDescent="0.3">
      <c r="A26" s="31" t="s">
        <v>67</v>
      </c>
      <c r="B26" s="32">
        <v>300000</v>
      </c>
      <c r="D26" s="14"/>
    </row>
    <row r="27" spans="1:4" x14ac:dyDescent="0.3">
      <c r="A27" s="31" t="s">
        <v>68</v>
      </c>
      <c r="B27" s="32">
        <v>300000</v>
      </c>
      <c r="D27" s="14"/>
    </row>
    <row r="28" spans="1:4" x14ac:dyDescent="0.3">
      <c r="A28" s="31" t="s">
        <v>69</v>
      </c>
      <c r="B28" s="32">
        <v>300000</v>
      </c>
      <c r="D28" s="14"/>
    </row>
    <row r="29" spans="1:4" x14ac:dyDescent="0.3">
      <c r="A29" s="31" t="s">
        <v>70</v>
      </c>
      <c r="B29" s="32">
        <v>300000</v>
      </c>
      <c r="D29" s="14"/>
    </row>
    <row r="30" spans="1:4" x14ac:dyDescent="0.3">
      <c r="A30" s="31" t="s">
        <v>71</v>
      </c>
      <c r="B30" s="32">
        <v>300000</v>
      </c>
      <c r="D30" s="14"/>
    </row>
    <row r="31" spans="1:4" x14ac:dyDescent="0.3">
      <c r="A31" s="31" t="s">
        <v>72</v>
      </c>
      <c r="B31" s="32">
        <v>300000</v>
      </c>
      <c r="D31" s="14"/>
    </row>
    <row r="32" spans="1:4" x14ac:dyDescent="0.3">
      <c r="A32" s="31" t="s">
        <v>73</v>
      </c>
      <c r="B32" s="32">
        <v>300000</v>
      </c>
      <c r="D32" s="14"/>
    </row>
    <row r="33" spans="1:6" x14ac:dyDescent="0.3">
      <c r="A33" s="27" t="s">
        <v>74</v>
      </c>
      <c r="B33" s="28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'[1]Mar''2021'!$E$59</f>
        <v>111190.44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3661190.44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70378471.180000007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28" zoomScaleNormal="100" workbookViewId="0">
      <selection activeCell="I14" sqref="I14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87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88</v>
      </c>
      <c r="B5" s="3"/>
      <c r="C5" s="37">
        <f>49703444.92+11124791.26</f>
        <v>60828236.18</v>
      </c>
      <c r="F5" s="11"/>
    </row>
    <row r="6" spans="1:7" x14ac:dyDescent="0.3">
      <c r="A6" s="3" t="s">
        <v>89</v>
      </c>
      <c r="B6" s="3"/>
      <c r="C6" s="11">
        <f>'[1]April''2021'!$D$6</f>
        <v>9550235</v>
      </c>
      <c r="D6" s="11"/>
    </row>
    <row r="7" spans="1:7" x14ac:dyDescent="0.3">
      <c r="A7" s="3" t="s">
        <v>90</v>
      </c>
      <c r="B7" s="3"/>
      <c r="C7" s="3"/>
      <c r="D7" s="15">
        <f>SUM(C5:C6)</f>
        <v>70378471.180000007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91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 t="s">
        <v>55</v>
      </c>
      <c r="B13" s="38">
        <v>1500000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'[1]April''2021'!$D$60</f>
        <v>945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3650945</v>
      </c>
    </row>
    <row r="19" spans="1:4" x14ac:dyDescent="0.3">
      <c r="A19" s="33" t="s">
        <v>92</v>
      </c>
      <c r="B19" s="3"/>
      <c r="C19" s="3"/>
      <c r="D19" s="21">
        <f>D8+D18</f>
        <v>3650945</v>
      </c>
    </row>
    <row r="20" spans="1:4" x14ac:dyDescent="0.3">
      <c r="A20" s="3" t="s">
        <v>93</v>
      </c>
      <c r="B20" s="3"/>
      <c r="C20" s="3"/>
      <c r="D20" s="16"/>
    </row>
    <row r="21" spans="1:4" x14ac:dyDescent="0.3">
      <c r="A21" s="3" t="s">
        <v>14</v>
      </c>
      <c r="B21" s="1"/>
      <c r="C21" s="3"/>
      <c r="D21" s="3"/>
    </row>
    <row r="22" spans="1:4" x14ac:dyDescent="0.3">
      <c r="A22" s="29" t="s">
        <v>75</v>
      </c>
      <c r="B22" s="30">
        <v>300000</v>
      </c>
      <c r="D22" s="14"/>
    </row>
    <row r="23" spans="1:4" x14ac:dyDescent="0.3">
      <c r="A23" s="31" t="s">
        <v>76</v>
      </c>
      <c r="B23" s="32">
        <v>300000</v>
      </c>
      <c r="D23" s="14"/>
    </row>
    <row r="24" spans="1:4" x14ac:dyDescent="0.3">
      <c r="A24" s="31" t="s">
        <v>77</v>
      </c>
      <c r="B24" s="32">
        <v>300000</v>
      </c>
      <c r="D24" s="14"/>
    </row>
    <row r="25" spans="1:4" x14ac:dyDescent="0.3">
      <c r="A25" s="31" t="s">
        <v>78</v>
      </c>
      <c r="B25" s="32">
        <v>300000</v>
      </c>
      <c r="D25" s="14"/>
    </row>
    <row r="26" spans="1:4" x14ac:dyDescent="0.3">
      <c r="A26" s="31" t="s">
        <v>79</v>
      </c>
      <c r="B26" s="32">
        <v>300000</v>
      </c>
      <c r="D26" s="14"/>
    </row>
    <row r="27" spans="1:4" x14ac:dyDescent="0.3">
      <c r="A27" s="31" t="s">
        <v>80</v>
      </c>
      <c r="B27" s="32">
        <v>300000</v>
      </c>
      <c r="D27" s="14"/>
    </row>
    <row r="28" spans="1:4" x14ac:dyDescent="0.3">
      <c r="A28" s="31" t="s">
        <v>81</v>
      </c>
      <c r="B28" s="32">
        <v>300000</v>
      </c>
      <c r="D28" s="14"/>
    </row>
    <row r="29" spans="1:4" x14ac:dyDescent="0.3">
      <c r="A29" s="31" t="s">
        <v>82</v>
      </c>
      <c r="B29" s="32">
        <v>300000</v>
      </c>
      <c r="D29" s="14"/>
    </row>
    <row r="30" spans="1:4" x14ac:dyDescent="0.3">
      <c r="A30" s="31" t="s">
        <v>83</v>
      </c>
      <c r="B30" s="32">
        <v>300000</v>
      </c>
      <c r="D30" s="14"/>
    </row>
    <row r="31" spans="1:4" x14ac:dyDescent="0.3">
      <c r="A31" s="31" t="s">
        <v>84</v>
      </c>
      <c r="B31" s="32">
        <v>300000</v>
      </c>
      <c r="D31" s="14"/>
    </row>
    <row r="32" spans="1:4" x14ac:dyDescent="0.3">
      <c r="A32" s="31" t="s">
        <v>85</v>
      </c>
      <c r="B32" s="32">
        <v>300000</v>
      </c>
      <c r="D32" s="14"/>
    </row>
    <row r="33" spans="1:6" x14ac:dyDescent="0.3">
      <c r="A33" s="27" t="s">
        <v>86</v>
      </c>
      <c r="B33" s="28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'[1]April''2021'!$E$59</f>
        <v>83189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3683189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70346227.180000007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25" zoomScaleNormal="100" workbookViewId="0">
      <selection activeCell="C5" sqref="C5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94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95</v>
      </c>
      <c r="B5" s="3"/>
      <c r="C5" s="37">
        <f>14125547.26+49673444.92</f>
        <v>63798992.18</v>
      </c>
      <c r="F5" s="11"/>
    </row>
    <row r="6" spans="1:7" x14ac:dyDescent="0.3">
      <c r="A6" s="3" t="s">
        <v>96</v>
      </c>
      <c r="B6" s="3"/>
      <c r="C6" s="11">
        <f>'[1]Mei''2021'!$D$6</f>
        <v>6547235</v>
      </c>
      <c r="D6" s="11"/>
    </row>
    <row r="7" spans="1:7" x14ac:dyDescent="0.3">
      <c r="A7" s="3" t="s">
        <v>97</v>
      </c>
      <c r="B7" s="3"/>
      <c r="C7" s="3"/>
      <c r="D7" s="15">
        <f>SUM(C5:C6)</f>
        <v>70346227.180000007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98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/>
      <c r="B13" s="38"/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'[1]Mei''2021'!$D$58</f>
        <v>1149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651149</v>
      </c>
    </row>
    <row r="19" spans="1:4" x14ac:dyDescent="0.3">
      <c r="A19" s="33" t="s">
        <v>99</v>
      </c>
      <c r="B19" s="3"/>
      <c r="C19" s="3"/>
      <c r="D19" s="21">
        <f>D8+D18</f>
        <v>651149</v>
      </c>
    </row>
    <row r="20" spans="1:4" x14ac:dyDescent="0.3">
      <c r="A20" s="3" t="s">
        <v>100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0" t="s">
        <v>101</v>
      </c>
      <c r="B22" s="30">
        <v>300000</v>
      </c>
      <c r="D22" s="14"/>
    </row>
    <row r="23" spans="1:4" x14ac:dyDescent="0.3">
      <c r="A23" s="31" t="s">
        <v>102</v>
      </c>
      <c r="B23" s="32">
        <v>250000</v>
      </c>
      <c r="D23" s="14"/>
    </row>
    <row r="24" spans="1:4" x14ac:dyDescent="0.3">
      <c r="A24" s="31" t="s">
        <v>103</v>
      </c>
      <c r="B24" s="32">
        <v>300000</v>
      </c>
      <c r="D24" s="14"/>
    </row>
    <row r="25" spans="1:4" x14ac:dyDescent="0.3">
      <c r="A25" s="31" t="s">
        <v>104</v>
      </c>
      <c r="B25" s="32">
        <v>300000</v>
      </c>
      <c r="D25" s="14"/>
    </row>
    <row r="26" spans="1:4" x14ac:dyDescent="0.3">
      <c r="A26" s="31" t="s">
        <v>105</v>
      </c>
      <c r="B26" s="32">
        <v>300000</v>
      </c>
      <c r="D26" s="14"/>
    </row>
    <row r="27" spans="1:4" x14ac:dyDescent="0.3">
      <c r="A27" s="31" t="s">
        <v>106</v>
      </c>
      <c r="B27" s="32">
        <v>300000</v>
      </c>
      <c r="D27" s="14"/>
    </row>
    <row r="28" spans="1:4" x14ac:dyDescent="0.3">
      <c r="A28" s="31" t="s">
        <v>107</v>
      </c>
      <c r="B28" s="32">
        <v>300000</v>
      </c>
      <c r="D28" s="14"/>
    </row>
    <row r="29" spans="1:4" x14ac:dyDescent="0.3">
      <c r="A29" s="31" t="s">
        <v>108</v>
      </c>
      <c r="B29" s="32">
        <v>300000</v>
      </c>
      <c r="D29" s="14"/>
    </row>
    <row r="30" spans="1:4" x14ac:dyDescent="0.3">
      <c r="A30" s="31" t="s">
        <v>109</v>
      </c>
      <c r="B30" s="32">
        <v>300000</v>
      </c>
      <c r="D30" s="14"/>
    </row>
    <row r="31" spans="1:4" x14ac:dyDescent="0.3">
      <c r="A31" s="31" t="s">
        <v>110</v>
      </c>
      <c r="B31" s="32">
        <v>300000</v>
      </c>
      <c r="D31" s="14"/>
    </row>
    <row r="32" spans="1:4" x14ac:dyDescent="0.3">
      <c r="A32" s="31" t="s">
        <v>111</v>
      </c>
      <c r="B32" s="32">
        <v>300000</v>
      </c>
      <c r="D32" s="14"/>
    </row>
    <row r="33" spans="1:6" x14ac:dyDescent="0.3">
      <c r="A33" s="27" t="s">
        <v>112</v>
      </c>
      <c r="B33" s="28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'[1]Mei''2021'!$E$57</f>
        <v>83230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3633230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67364146.180000007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31" zoomScaleNormal="100" workbookViewId="0">
      <selection activeCell="F42" sqref="F42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113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114</v>
      </c>
      <c r="B5" s="3"/>
      <c r="C5" s="37">
        <f>14126466.26+49643444.92</f>
        <v>63769911.18</v>
      </c>
      <c r="F5" s="11"/>
    </row>
    <row r="6" spans="1:7" x14ac:dyDescent="0.3">
      <c r="A6" s="3" t="s">
        <v>115</v>
      </c>
      <c r="B6" s="3"/>
      <c r="C6" s="11">
        <f>'[1]Jun''2021'!$D$6</f>
        <v>3594235</v>
      </c>
      <c r="D6" s="11"/>
    </row>
    <row r="7" spans="1:7" x14ac:dyDescent="0.3">
      <c r="A7" s="3" t="s">
        <v>116</v>
      </c>
      <c r="B7" s="3"/>
      <c r="C7" s="3"/>
      <c r="D7" s="15">
        <f>SUM(C5:C6)</f>
        <v>67364146.180000007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117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4" t="s">
        <v>55</v>
      </c>
      <c r="B13" s="38">
        <v>1500000</v>
      </c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'[1]Jun''2021'!$D$59</f>
        <v>1257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2151257</v>
      </c>
    </row>
    <row r="19" spans="1:4" x14ac:dyDescent="0.3">
      <c r="A19" s="33" t="s">
        <v>118</v>
      </c>
      <c r="B19" s="3"/>
      <c r="C19" s="3"/>
      <c r="D19" s="21">
        <f>D8+D18</f>
        <v>2151257</v>
      </c>
    </row>
    <row r="20" spans="1:4" x14ac:dyDescent="0.3">
      <c r="A20" s="3" t="s">
        <v>119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120</v>
      </c>
      <c r="B22" s="43">
        <v>300000</v>
      </c>
      <c r="D22" s="14"/>
    </row>
    <row r="23" spans="1:4" x14ac:dyDescent="0.3">
      <c r="A23" s="42" t="s">
        <v>121</v>
      </c>
      <c r="B23" s="43">
        <v>300000</v>
      </c>
      <c r="D23" s="14"/>
    </row>
    <row r="24" spans="1:4" x14ac:dyDescent="0.3">
      <c r="A24" s="42" t="s">
        <v>122</v>
      </c>
      <c r="B24" s="43">
        <v>300000</v>
      </c>
      <c r="D24" s="14"/>
    </row>
    <row r="25" spans="1:4" x14ac:dyDescent="0.3">
      <c r="A25" s="42" t="s">
        <v>123</v>
      </c>
      <c r="B25" s="43">
        <v>300000</v>
      </c>
      <c r="D25" s="14"/>
    </row>
    <row r="26" spans="1:4" x14ac:dyDescent="0.3">
      <c r="A26" s="42" t="s">
        <v>124</v>
      </c>
      <c r="B26" s="43">
        <v>300000</v>
      </c>
      <c r="D26" s="14"/>
    </row>
    <row r="27" spans="1:4" x14ac:dyDescent="0.3">
      <c r="A27" s="42" t="s">
        <v>125</v>
      </c>
      <c r="B27" s="43">
        <v>300000</v>
      </c>
      <c r="D27" s="14"/>
    </row>
    <row r="28" spans="1:4" x14ac:dyDescent="0.3">
      <c r="A28" s="42" t="s">
        <v>126</v>
      </c>
      <c r="B28" s="43">
        <v>300000</v>
      </c>
      <c r="D28" s="14"/>
    </row>
    <row r="29" spans="1:4" x14ac:dyDescent="0.3">
      <c r="A29" s="42" t="s">
        <v>127</v>
      </c>
      <c r="B29" s="43">
        <v>300000</v>
      </c>
      <c r="D29" s="14"/>
    </row>
    <row r="30" spans="1:4" x14ac:dyDescent="0.3">
      <c r="A30" s="42" t="s">
        <v>128</v>
      </c>
      <c r="B30" s="43">
        <v>300000</v>
      </c>
      <c r="D30" s="14"/>
    </row>
    <row r="31" spans="1:4" x14ac:dyDescent="0.3">
      <c r="A31" s="42" t="s">
        <v>129</v>
      </c>
      <c r="B31" s="43">
        <v>300000</v>
      </c>
      <c r="D31" s="14"/>
    </row>
    <row r="32" spans="1:4" x14ac:dyDescent="0.3">
      <c r="A32" s="42" t="s">
        <v>130</v>
      </c>
      <c r="B32" s="43">
        <v>300000</v>
      </c>
      <c r="D32" s="14"/>
    </row>
    <row r="33" spans="1:6" x14ac:dyDescent="0.3">
      <c r="A33" s="42" t="s">
        <v>131</v>
      </c>
      <c r="B33" s="43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'[1]Jun''2021'!$E$58</f>
        <v>49751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3649751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65865652.180000007</v>
      </c>
      <c r="F41" s="20"/>
    </row>
    <row r="42" spans="1:6" ht="17.25" thickTop="1" x14ac:dyDescent="0.3">
      <c r="A42" s="12"/>
      <c r="D42" s="10"/>
      <c r="F42" s="20"/>
    </row>
    <row r="43" spans="1:6" x14ac:dyDescent="0.3">
      <c r="A43" s="3"/>
      <c r="B43" s="7"/>
      <c r="F43" s="20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31" zoomScaleNormal="100" workbookViewId="0">
      <selection activeCell="F14" sqref="F14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132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133</v>
      </c>
      <c r="B5" s="3"/>
      <c r="C5" s="37">
        <f>15627472.26+49613444.92</f>
        <v>65240917.18</v>
      </c>
      <c r="F5" s="11"/>
    </row>
    <row r="6" spans="1:7" x14ac:dyDescent="0.3">
      <c r="A6" s="3" t="s">
        <v>135</v>
      </c>
      <c r="B6" s="3"/>
      <c r="C6" s="11">
        <f>'[1]Juli''2021'!$D$6</f>
        <v>624735</v>
      </c>
      <c r="D6" s="11"/>
    </row>
    <row r="7" spans="1:7" x14ac:dyDescent="0.3">
      <c r="A7" s="3" t="s">
        <v>134</v>
      </c>
      <c r="B7" s="3"/>
      <c r="C7" s="3"/>
      <c r="D7" s="15">
        <f>SUM(C5:C6)</f>
        <v>65865652.18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136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4"/>
      <c r="B13" s="38"/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'[1]Juli''2021'!$D$58</f>
        <v>1284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651284</v>
      </c>
    </row>
    <row r="19" spans="1:4" x14ac:dyDescent="0.3">
      <c r="A19" s="33" t="s">
        <v>137</v>
      </c>
      <c r="B19" s="3"/>
      <c r="C19" s="3"/>
      <c r="D19" s="21">
        <f>D8+D18</f>
        <v>651284</v>
      </c>
    </row>
    <row r="20" spans="1:4" x14ac:dyDescent="0.3">
      <c r="A20" s="3" t="s">
        <v>138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1" t="s">
        <v>139</v>
      </c>
      <c r="B22" s="43">
        <v>300000</v>
      </c>
      <c r="D22" s="14"/>
    </row>
    <row r="23" spans="1:4" x14ac:dyDescent="0.3">
      <c r="A23" s="41" t="s">
        <v>140</v>
      </c>
      <c r="B23" s="43">
        <v>300000</v>
      </c>
      <c r="D23" s="14"/>
    </row>
    <row r="24" spans="1:4" x14ac:dyDescent="0.3">
      <c r="A24" s="41" t="s">
        <v>141</v>
      </c>
      <c r="B24" s="43">
        <v>300000</v>
      </c>
      <c r="D24" s="14"/>
    </row>
    <row r="25" spans="1:4" x14ac:dyDescent="0.3">
      <c r="A25" s="41" t="s">
        <v>142</v>
      </c>
      <c r="B25" s="43">
        <v>300000</v>
      </c>
      <c r="D25" s="14"/>
    </row>
    <row r="26" spans="1:4" x14ac:dyDescent="0.3">
      <c r="A26" s="41" t="s">
        <v>143</v>
      </c>
      <c r="B26" s="43">
        <v>300000</v>
      </c>
      <c r="D26" s="14"/>
    </row>
    <row r="27" spans="1:4" x14ac:dyDescent="0.3">
      <c r="A27" s="41" t="s">
        <v>144</v>
      </c>
      <c r="B27" s="43">
        <v>300000</v>
      </c>
      <c r="D27" s="14"/>
    </row>
    <row r="28" spans="1:4" x14ac:dyDescent="0.3">
      <c r="A28" s="41" t="s">
        <v>145</v>
      </c>
      <c r="B28" s="43">
        <v>300000</v>
      </c>
      <c r="D28" s="14"/>
    </row>
    <row r="29" spans="1:4" x14ac:dyDescent="0.3">
      <c r="A29" s="41" t="s">
        <v>146</v>
      </c>
      <c r="B29" s="43">
        <v>300000</v>
      </c>
      <c r="D29" s="14"/>
    </row>
    <row r="30" spans="1:4" x14ac:dyDescent="0.3">
      <c r="A30" s="41" t="s">
        <v>147</v>
      </c>
      <c r="B30" s="43">
        <v>300000</v>
      </c>
      <c r="D30" s="14"/>
    </row>
    <row r="31" spans="1:4" x14ac:dyDescent="0.3">
      <c r="A31" s="41" t="s">
        <v>148</v>
      </c>
      <c r="B31" s="43">
        <v>300000</v>
      </c>
      <c r="D31" s="14"/>
    </row>
    <row r="32" spans="1:4" x14ac:dyDescent="0.3">
      <c r="A32" s="41" t="s">
        <v>149</v>
      </c>
      <c r="B32" s="43">
        <v>300000</v>
      </c>
      <c r="D32" s="14"/>
    </row>
    <row r="33" spans="1:6" x14ac:dyDescent="0.3">
      <c r="A33" s="41" t="s">
        <v>150</v>
      </c>
      <c r="B33" s="43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'[1]Juli''2021'!$E$57</f>
        <v>78257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3678257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62838679.18</v>
      </c>
      <c r="F41" s="20"/>
    </row>
    <row r="42" spans="1:6" ht="17.25" thickTop="1" x14ac:dyDescent="0.3">
      <c r="A42" s="12"/>
      <c r="D42" s="10"/>
      <c r="F42" s="20"/>
    </row>
    <row r="43" spans="1:6" x14ac:dyDescent="0.3">
      <c r="A43" s="3"/>
      <c r="B43" s="7"/>
      <c r="F43" s="20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Jan'2021</vt:lpstr>
      <vt:lpstr>Feb'2021</vt:lpstr>
      <vt:lpstr>Mar'2021</vt:lpstr>
      <vt:lpstr>Apr'2021</vt:lpstr>
      <vt:lpstr>Mei'2021</vt:lpstr>
      <vt:lpstr>Juni'21</vt:lpstr>
      <vt:lpstr>Juli,21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SPIRITIA-009</cp:lastModifiedBy>
  <cp:lastPrinted>2020-06-19T10:00:51Z</cp:lastPrinted>
  <dcterms:created xsi:type="dcterms:W3CDTF">2015-01-27T03:51:59Z</dcterms:created>
  <dcterms:modified xsi:type="dcterms:W3CDTF">2021-09-15T07:50:58Z</dcterms:modified>
</cp:coreProperties>
</file>